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71gAP3UDi2AMwqKQ6b6U+S08t4xOR3QhJkOblT65dfSdh06ef4c36qvk3bHpdbBsrDoEdI8LvCWNSpHKTHjWDA==" workbookSaltValue="PF5Pd75iPhDKqQe3cllGUQ==" workbookSpinCount="100000" lockStructure="1"/>
  <bookViews>
    <workbookView xWindow="0" yWindow="0" windowWidth="16845" windowHeight="10305"/>
  </bookViews>
  <sheets>
    <sheet name="Общая инф-ция о СЕМ" sheetId="12" r:id="rId1"/>
    <sheet name="исполнение ИП за 2020г." sheetId="8" r:id="rId2"/>
    <sheet name="исп. тар.см. по рег.усл за 20г." sheetId="10" r:id="rId3"/>
    <sheet name="пункты 6,7" sheetId="11" r:id="rId4"/>
  </sheets>
  <definedNames>
    <definedName name="_xlnm.Print_Area" localSheetId="2">'исп. тар.см. по рег.усл за 20г.'!#REF!</definedName>
    <definedName name="_xlnm.Print_Area" localSheetId="1">'исполнение ИП за 2020г.'!$A$1:$Z$48</definedName>
  </definedNames>
  <calcPr calcId="152511"/>
</workbook>
</file>

<file path=xl/calcChain.xml><?xml version="1.0" encoding="utf-8"?>
<calcChain xmlns="http://schemas.openxmlformats.org/spreadsheetml/2006/main">
  <c r="Q40" i="8" l="1"/>
  <c r="R40" i="8"/>
  <c r="E16" i="10"/>
  <c r="E25" i="10"/>
  <c r="N31" i="8"/>
  <c r="N25" i="8"/>
  <c r="O34" i="8"/>
  <c r="N34" i="8"/>
  <c r="I16" i="8"/>
  <c r="I34" i="8"/>
  <c r="J32" i="8"/>
  <c r="M33" i="8" l="1"/>
  <c r="M32" i="8"/>
  <c r="M31" i="8" s="1"/>
  <c r="M21" i="8"/>
  <c r="M18" i="8"/>
  <c r="G77" i="10" l="1"/>
  <c r="G76" i="10"/>
  <c r="G75" i="10"/>
  <c r="G73" i="10"/>
  <c r="E75" i="10"/>
  <c r="D75" i="10"/>
  <c r="D73" i="10"/>
  <c r="G68" i="10"/>
  <c r="E66" i="10"/>
  <c r="E73" i="10" s="1"/>
  <c r="D66" i="10"/>
  <c r="G66" i="10" l="1"/>
  <c r="E74" i="10"/>
  <c r="D74" i="10"/>
  <c r="E47" i="10"/>
  <c r="E46" i="10"/>
  <c r="E44" i="10"/>
  <c r="E41" i="10" l="1"/>
  <c r="E42" i="10"/>
  <c r="E40" i="10" s="1"/>
  <c r="E37" i="10"/>
  <c r="E30" i="10" l="1"/>
  <c r="G30" i="10" s="1"/>
  <c r="E26" i="10"/>
  <c r="E24" i="10"/>
  <c r="G21" i="10"/>
  <c r="G22" i="10"/>
  <c r="G23" i="10"/>
  <c r="G24" i="10"/>
  <c r="G25" i="10"/>
  <c r="G27" i="10"/>
  <c r="G28" i="10"/>
  <c r="G31" i="10"/>
  <c r="G32" i="10"/>
  <c r="G33" i="10"/>
  <c r="G35" i="10"/>
  <c r="G38" i="10"/>
  <c r="G41" i="10"/>
  <c r="G44" i="10"/>
  <c r="G45" i="10"/>
  <c r="G46" i="10"/>
  <c r="G47" i="10"/>
  <c r="G48" i="10"/>
  <c r="G49" i="10"/>
  <c r="G50" i="10"/>
  <c r="G20" i="10"/>
  <c r="D41" i="10"/>
  <c r="E29" i="10" l="1"/>
  <c r="G29" i="10" s="1"/>
  <c r="E18" i="10"/>
  <c r="D42" i="10"/>
  <c r="D18" i="10"/>
  <c r="D16" i="10" s="1"/>
  <c r="D34" i="10" s="1"/>
  <c r="D39" i="10" s="1"/>
  <c r="D26" i="10"/>
  <c r="G26" i="10" s="1"/>
  <c r="D29" i="10"/>
  <c r="D40" i="10" l="1"/>
  <c r="G42" i="10"/>
  <c r="G18" i="10"/>
  <c r="K33" i="8"/>
  <c r="K32" i="8"/>
  <c r="J31" i="8"/>
  <c r="I31" i="8"/>
  <c r="I25" i="8"/>
  <c r="N14" i="8"/>
  <c r="N37" i="8" s="1"/>
  <c r="I14" i="8"/>
  <c r="J36" i="8"/>
  <c r="M36" i="8" s="1"/>
  <c r="J35" i="8"/>
  <c r="J27" i="8"/>
  <c r="M27" i="8" s="1"/>
  <c r="J28" i="8"/>
  <c r="M28" i="8" s="1"/>
  <c r="J29" i="8"/>
  <c r="M29" i="8" s="1"/>
  <c r="J30" i="8"/>
  <c r="M30" i="8" s="1"/>
  <c r="J26" i="8"/>
  <c r="M26" i="8" s="1"/>
  <c r="M25" i="8" s="1"/>
  <c r="K21" i="8"/>
  <c r="K18" i="8"/>
  <c r="J24" i="8"/>
  <c r="M24" i="8" s="1"/>
  <c r="J23" i="8"/>
  <c r="M23" i="8" s="1"/>
  <c r="J20" i="8"/>
  <c r="M20" i="8" s="1"/>
  <c r="J19" i="8"/>
  <c r="M19" i="8" s="1"/>
  <c r="J17" i="8"/>
  <c r="M17" i="8" s="1"/>
  <c r="J16" i="8"/>
  <c r="J15" i="8"/>
  <c r="M15" i="8" s="1"/>
  <c r="K19" i="8" l="1"/>
  <c r="J34" i="8"/>
  <c r="M35" i="8"/>
  <c r="M34" i="8" s="1"/>
  <c r="K36" i="8"/>
  <c r="K20" i="8"/>
  <c r="K14" i="8" s="1"/>
  <c r="K35" i="8"/>
  <c r="K34" i="8" s="1"/>
  <c r="I37" i="8"/>
  <c r="M16" i="8"/>
  <c r="M14" i="8" s="1"/>
  <c r="J14" i="8"/>
  <c r="J37" i="8" s="1"/>
  <c r="K31" i="8"/>
  <c r="G16" i="10"/>
  <c r="E34" i="10"/>
  <c r="G40" i="10"/>
  <c r="D36" i="10"/>
  <c r="J25" i="8"/>
  <c r="M37" i="8" l="1"/>
  <c r="K37" i="8"/>
  <c r="E39" i="10"/>
  <c r="G34" i="10"/>
  <c r="E12" i="11"/>
  <c r="G39" i="10" l="1"/>
  <c r="E36" i="10"/>
  <c r="D12" i="11"/>
</calcChain>
</file>

<file path=xl/sharedStrings.xml><?xml version="1.0" encoding="utf-8"?>
<sst xmlns="http://schemas.openxmlformats.org/spreadsheetml/2006/main" count="429" uniqueCount="262">
  <si>
    <t>№ п/п</t>
  </si>
  <si>
    <t>Информация о плановых и фактических объемах предоставления регулируемых услуг (товаров, работ)</t>
  </si>
  <si>
    <t>Наименование регулируемых услуг (товаров, работ) и обслуживаемая территория</t>
  </si>
  <si>
    <t>Единица изме-рения</t>
  </si>
  <si>
    <t>Количество в натуральных показателях</t>
  </si>
  <si>
    <t>План</t>
  </si>
  <si>
    <t>Факт</t>
  </si>
  <si>
    <t>Сумма инвестиционной программы (проекта)</t>
  </si>
  <si>
    <t xml:space="preserve">Факт </t>
  </si>
  <si>
    <t>1.1.</t>
  </si>
  <si>
    <t>2.1.</t>
  </si>
  <si>
    <t>5.1.</t>
  </si>
  <si>
    <t>х</t>
  </si>
  <si>
    <t>Производство и снабжение тепловой энергией потребителей г.Атырау</t>
  </si>
  <si>
    <t>I.  Информация об исполнений Инвестпрограммы</t>
  </si>
  <si>
    <t>Итого по Инвестпрограмме:</t>
  </si>
  <si>
    <t>в том числе:</t>
  </si>
  <si>
    <t>наименование субъекта, вид деятельности</t>
  </si>
  <si>
    <t>1.2.</t>
  </si>
  <si>
    <t>5.2.</t>
  </si>
  <si>
    <t>5.4.</t>
  </si>
  <si>
    <t>Отклонений нет, данное мероприятие выполнено на уровне запланированного.</t>
  </si>
  <si>
    <t>Акционерное общество "Атырауская теплоэлектроцентраль", производство и снабжение тепловой энергией</t>
  </si>
  <si>
    <t>Причины отклонения</t>
  </si>
  <si>
    <t>Наименование мероприятий по Инвестпрограмме</t>
  </si>
  <si>
    <t>Единица измерения</t>
  </si>
  <si>
    <t>Объем оказываемых услуг</t>
  </si>
  <si>
    <t>Показатели</t>
  </si>
  <si>
    <t>Ед.                          изм.</t>
  </si>
  <si>
    <t>регулируемая услуга по производству и снабже-нию тепловой энер-гией</t>
  </si>
  <si>
    <t>регулируемая услуга по предоставлению подъездного пути для проезда подвижного состава сторонних организаций</t>
  </si>
  <si>
    <t>Доход от регулируемой услуги</t>
  </si>
  <si>
    <t>Затраты по регулируемой услуге</t>
  </si>
  <si>
    <t>Результат от регулируемой деятельности (+ прибыль, - убыток)</t>
  </si>
  <si>
    <t>тыс.тенге</t>
  </si>
  <si>
    <t>Гкал</t>
  </si>
  <si>
    <t>вагоно-км</t>
  </si>
  <si>
    <t>№№ п/п</t>
  </si>
  <si>
    <t>I</t>
  </si>
  <si>
    <t>Затраты на производство товаров и предоставление услуг, всего</t>
  </si>
  <si>
    <t>Материальные затраты, всего</t>
  </si>
  <si>
    <t>Сырье и  материалы</t>
  </si>
  <si>
    <t>ГСМ</t>
  </si>
  <si>
    <t>1.3.</t>
  </si>
  <si>
    <t>Топливо на технологические цели</t>
  </si>
  <si>
    <t>1.4.</t>
  </si>
  <si>
    <t>Амортизация основных средств</t>
  </si>
  <si>
    <t>Ремонт, всего</t>
  </si>
  <si>
    <t>Капитальный ремонт, не приводящий к увеличению стоимости основных фондов</t>
  </si>
  <si>
    <t xml:space="preserve">Прочие затраты </t>
  </si>
  <si>
    <t>Услуги сторонних организаций производственного характера</t>
  </si>
  <si>
    <t>Налоги</t>
  </si>
  <si>
    <t>Услуги подрядных организаций</t>
  </si>
  <si>
    <t>Прочие денежные расходы</t>
  </si>
  <si>
    <t>По факту.</t>
  </si>
  <si>
    <t>II</t>
  </si>
  <si>
    <t>Расходы периода, всего</t>
  </si>
  <si>
    <t>III</t>
  </si>
  <si>
    <t>Всего затрат на производство тепловой энергии</t>
  </si>
  <si>
    <t>IV</t>
  </si>
  <si>
    <t>Объем отпуска тепловой энергии с коллекторов станции</t>
  </si>
  <si>
    <t>V</t>
  </si>
  <si>
    <t>VI</t>
  </si>
  <si>
    <t>тенге/Гкал</t>
  </si>
  <si>
    <t>Наименование показателей тарифной сметы</t>
  </si>
  <si>
    <t>-</t>
  </si>
  <si>
    <t>шт.</t>
  </si>
  <si>
    <t>Прибыль (убыток)</t>
  </si>
  <si>
    <t>4.1.</t>
  </si>
  <si>
    <t>4.2.</t>
  </si>
  <si>
    <t>к-т</t>
  </si>
  <si>
    <t>1. Оборудование для турбинного цеха</t>
  </si>
  <si>
    <t>3.1.</t>
  </si>
  <si>
    <t>Отклонение, %</t>
  </si>
  <si>
    <r>
      <t>I.</t>
    </r>
    <r>
      <rPr>
        <b/>
        <sz val="7"/>
        <color theme="1"/>
        <rFont val="Times New Roman"/>
        <family val="1"/>
        <charset val="204"/>
      </rPr>
      <t xml:space="preserve">                   </t>
    </r>
    <r>
      <rPr>
        <b/>
        <sz val="12"/>
        <color theme="1"/>
        <rFont val="Times New Roman"/>
        <family val="1"/>
        <charset val="204"/>
      </rPr>
      <t>Общая информация об АО «Атырауская теплоэлектроцентраль».</t>
    </r>
  </si>
  <si>
    <t xml:space="preserve">                  В состав АО «Атырауская ТЭЦ» входят Атырауская ТЭЦ и Районная котельная.</t>
  </si>
  <si>
    <t xml:space="preserve">          Установленная тепловая мощность ТЭЦ используется только на 27,5 % из-за отсутствия крупных теплоемких промышленных предприятий, которые были бы расположены вблизи Атырауской ТЭЦ и использовали бы пар из отборов турбин и горячую воду.</t>
  </si>
  <si>
    <t xml:space="preserve">          Атырауская ТЭЦ работает на природном газе.</t>
  </si>
  <si>
    <t xml:space="preserve">          В составе пиковой водогрейной котельной  - 3 водогрейных котла, установленной тепловой мощностью – 103 Гкал/ч (120 МВт). Топливо – природный газ.</t>
  </si>
  <si>
    <t xml:space="preserve">          Основной вид деятельности АО «Атырауская ТЭЦ»  - производство и реализация электрической энергии, производство и снабжение тепловой энергией.</t>
  </si>
  <si>
    <t xml:space="preserve">    Теплоэнергия в виде пара подается потребителям по трубопроводу диаметром 350 мм                        </t>
  </si>
  <si>
    <t xml:space="preserve">   Теплоэнергия, вырабатываемая Атырауской ТЭЦ в виде горячей воды, транспортируется по трубопроводам диаметром 500 и 800 мм, ориентирована на внутренний рынок для всех категорий потребителей города Атырау.</t>
  </si>
  <si>
    <r>
      <t>1.</t>
    </r>
    <r>
      <rPr>
        <sz val="7"/>
        <color theme="1"/>
        <rFont val="Times New Roman"/>
        <family val="1"/>
        <charset val="204"/>
      </rPr>
      <t xml:space="preserve">   </t>
    </r>
    <r>
      <rPr>
        <sz val="12"/>
        <color theme="1"/>
        <rFont val="Times New Roman"/>
        <family val="1"/>
        <charset val="204"/>
      </rPr>
      <t xml:space="preserve"> предоставление услуг по производству и снабжению  тепловой энергией;</t>
    </r>
  </si>
  <si>
    <r>
      <t>2.</t>
    </r>
    <r>
      <rPr>
        <sz val="7"/>
        <color theme="1"/>
        <rFont val="Times New Roman"/>
        <family val="1"/>
        <charset val="204"/>
      </rPr>
      <t xml:space="preserve">   </t>
    </r>
    <r>
      <rPr>
        <sz val="12"/>
        <color theme="1"/>
        <rFont val="Times New Roman"/>
        <family val="1"/>
        <charset val="204"/>
      </rPr>
      <t xml:space="preserve"> предоставление подъездных путей АО «АТЭЦ» для проезда подвижного состава сторонних организаций.</t>
    </r>
  </si>
  <si>
    <t>Приложение 5</t>
  </si>
  <si>
    <t>к Правилам осуществления деятельности</t>
  </si>
  <si>
    <t>субъектами естественных монополий</t>
  </si>
  <si>
    <t>форма 1</t>
  </si>
  <si>
    <t>Отчет о прибылях и убытках**</t>
  </si>
  <si>
    <t>Информация о фактических условиях и размерах финансирования инвестиционной программы (проекта), тыс.тенге</t>
  </si>
  <si>
    <t>Информация о сопоставлении фактических показателей исполнения инвестиционной программы (проекта) с показателями, утвержденными в инвестиционной программе (проект)***</t>
  </si>
  <si>
    <t>Разъяснение причин отклонения достигнутых фактических показателей от показателей в утвержденной инвестиционной программе</t>
  </si>
  <si>
    <t>Оценка повышения качества и надежности предоставляемых регулируемых услуг (товаров, работ)</t>
  </si>
  <si>
    <t>Период предоставления услуги в рамках инвестиционной программы</t>
  </si>
  <si>
    <t>Собственные средства</t>
  </si>
  <si>
    <t>Заемные средства</t>
  </si>
  <si>
    <t>Бюджетные средства</t>
  </si>
  <si>
    <t xml:space="preserve">Улучшение производственных показателей, %, по годам реализации в зависимости от утвержденной инвестиционной программы </t>
  </si>
  <si>
    <t xml:space="preserve">Снижение износа (физического) основных фондов (активов, %, по годам реализации в зависимости от утвержденной инвестиционного программы </t>
  </si>
  <si>
    <t>Снижение потерь, %, по годам реализации в зависимости от утвержденной инвестиционной программы</t>
  </si>
  <si>
    <t>Снижение аварийности, по годам реализации в зависимости от утвержденной инвестиционной программы</t>
  </si>
  <si>
    <t>Амортизация</t>
  </si>
  <si>
    <t>Прибыль</t>
  </si>
  <si>
    <t>Факт прошлого года</t>
  </si>
  <si>
    <t>факт текущего года</t>
  </si>
  <si>
    <t xml:space="preserve">ввод нового оборудования </t>
  </si>
  <si>
    <t>отказов не было</t>
  </si>
  <si>
    <t>2. Оборудование для котельного цеха</t>
  </si>
  <si>
    <t>2.2.</t>
  </si>
  <si>
    <t>2.3.</t>
  </si>
  <si>
    <t xml:space="preserve">ввод нового оборудо-вания </t>
  </si>
  <si>
    <t>II.  Технико-экономические показатели:</t>
  </si>
  <si>
    <t>Объем производства тепловой энергии</t>
  </si>
  <si>
    <t>тыс.Гкал</t>
  </si>
  <si>
    <t>Полезный отпуск тепловой энергии</t>
  </si>
  <si>
    <t>Возмещение нормативно-технических потерь в тепловых сетях АО "Атырауские тепловые сети"</t>
  </si>
  <si>
    <t>2.4.</t>
  </si>
  <si>
    <t>Удельный расход  условного топлива на производство тепловой энергии</t>
  </si>
  <si>
    <t>кг/Гкал</t>
  </si>
  <si>
    <t>2.5.</t>
  </si>
  <si>
    <t>Степень износа по основному оборудованию</t>
  </si>
  <si>
    <t>%</t>
  </si>
  <si>
    <t>2.6.</t>
  </si>
  <si>
    <t>Количество аварий и отказов, всего</t>
  </si>
  <si>
    <t>кол-во</t>
  </si>
  <si>
    <t xml:space="preserve">  -  аварий</t>
  </si>
  <si>
    <t xml:space="preserve">   -  отказы I степени</t>
  </si>
  <si>
    <t xml:space="preserve">   -  отказы II степени</t>
  </si>
  <si>
    <t>Приложение № 5</t>
  </si>
  <si>
    <r>
      <t>к Правилам</t>
    </r>
    <r>
      <rPr>
        <i/>
        <sz val="10"/>
        <rFont val="Arial"/>
        <family val="2"/>
        <charset val="204"/>
      </rPr>
      <t xml:space="preserve"> осуществления деятельности субъектами естественных монополий</t>
    </r>
  </si>
  <si>
    <t>форма 2</t>
  </si>
  <si>
    <t>Индекс</t>
  </si>
  <si>
    <t>ИТС-1</t>
  </si>
  <si>
    <t xml:space="preserve">Периодичность:   </t>
  </si>
  <si>
    <t>годовая</t>
  </si>
  <si>
    <t>Представляют:</t>
  </si>
  <si>
    <t>АО "Атырауская теплоэлектроцентраль"</t>
  </si>
  <si>
    <t>Куда представляется форма:</t>
  </si>
  <si>
    <t>ГУ Департамента комитета по РЕМ, защите конкуренции и
прав потребителей Министерства национальной экономики
РК по Атырауской области</t>
  </si>
  <si>
    <t>Срок представления -</t>
  </si>
  <si>
    <t>ежегодно до 1 мая года, следующего за отчетным периодом</t>
  </si>
  <si>
    <t>На уровне затрат, предусмотренных в тарифной смете на теплоэнергию.   Небольшой рост объясняется увеличением стоимости приобретаемых материалов на эксплуатацию.</t>
  </si>
  <si>
    <t xml:space="preserve">На уровне затрат, предусмотренных в тарифной смете на теплоэнергию.   </t>
  </si>
  <si>
    <t>Энергия</t>
  </si>
  <si>
    <t>На уровне затрат, предусмотренных в тарифной смете на теплоэнергию.   Небольшой рост связан с увеличением потребления электроэнергии объектами, удаленные от ТЭЦ.</t>
  </si>
  <si>
    <t xml:space="preserve">Информация об  ожидаемом исполнении  утвержденной тарифной сметы на регулируемую  услугу по производству   и снабжению тепловой энергией   по АО "АТЭЦ" </t>
  </si>
  <si>
    <t>Затраты на услуги по снабжению тепловой энергией, всего</t>
  </si>
  <si>
    <t xml:space="preserve">Услуги  по передаче и распределению тепловой энергии АО "Атырауские тепловые сети" </t>
  </si>
  <si>
    <t>Всего затрат на производство, снабжение тепловой энергией</t>
  </si>
  <si>
    <t>VII</t>
  </si>
  <si>
    <t xml:space="preserve">Всего доходов </t>
  </si>
  <si>
    <t>VIII</t>
  </si>
  <si>
    <t>IX</t>
  </si>
  <si>
    <t>в том числе</t>
  </si>
  <si>
    <t>в паре</t>
  </si>
  <si>
    <t>в горячей воде</t>
  </si>
  <si>
    <t xml:space="preserve">Снижение   связано с:
-  переходом потребителей на автономное газовое отопление;                           
- увеличением количества потребителей по физическим и юридическим лицам, имеющих  приборы учета тепловой энергии. </t>
  </si>
  <si>
    <t>Нормативные технические потери в тепловых сетях АО "Атырауские тепловые сети"</t>
  </si>
  <si>
    <t>Доход от возмещения нормативных потерь в тепловых сетях АО "Атырауские тепловые сети"</t>
  </si>
  <si>
    <t>XI</t>
  </si>
  <si>
    <t>Тариф на тепловую энергию (без НДС)</t>
  </si>
  <si>
    <t>X</t>
  </si>
  <si>
    <t>Информация об  исполнении  утвержденной тарифной сметы на регулируемую услугу по  предоставлению подъездного пути АО "Атырауская ТЭЦ" для проезда подвижного состава сторонних организаций</t>
  </si>
  <si>
    <t>из них:</t>
  </si>
  <si>
    <t xml:space="preserve">На уровне затрат, предусмотренных в тарифной смете. </t>
  </si>
  <si>
    <t>Прочие затраты</t>
  </si>
  <si>
    <t xml:space="preserve">Всего затрат </t>
  </si>
  <si>
    <t>Всего доходов</t>
  </si>
  <si>
    <t>Объем оказываемых услуг, всего</t>
  </si>
  <si>
    <t>вагонокм</t>
  </si>
  <si>
    <t>Тариф (без НДС)</t>
  </si>
  <si>
    <t>тенге/                                вагонокм</t>
  </si>
  <si>
    <r>
      <t xml:space="preserve">           Генерирующим  источником  электрической   и тепловой энергии является Атырауская ТЭЦ с установленной электрической мощностью по состоянию на 01.01.2021 года – 474 МВт, установленной тепловой мощностью  – 798</t>
    </r>
    <r>
      <rPr>
        <sz val="12"/>
        <color rgb="FFFF0000"/>
        <rFont val="Times New Roman"/>
        <family val="1"/>
        <charset val="204"/>
      </rPr>
      <t xml:space="preserve"> </t>
    </r>
    <r>
      <rPr>
        <sz val="12"/>
        <color theme="1"/>
        <rFont val="Times New Roman"/>
        <family val="1"/>
        <charset val="204"/>
      </rPr>
      <t>Гкал/час. и паропроизводительностью – 2 300 т/час.</t>
    </r>
  </si>
  <si>
    <t xml:space="preserve">          Основное оборудование Атырауской ТЭЦ по состоянию на 01.01.2021 года – 14 котлоагрегатов и 11 турбоагрегатов и ГТУ -60 МВт.</t>
  </si>
  <si>
    <t xml:space="preserve">          Производство теплоэнергии в 2020 году – 884,33 тыс.Гкал, обеспечено в соответствии с заключенными договорами с потребителями.</t>
  </si>
  <si>
    <t xml:space="preserve">     Транспортировку тепловой энергии до потребителя осуществляет АО «Атырауские тепловые сети». Оплата за услуги по транспортировке тепла производится по тарифу,  утвержденному Департаментом Комитета по регулированию естественных монополий  Министерства национальной экономики РК по Атырауской области.</t>
  </si>
  <si>
    <t xml:space="preserve">           </t>
  </si>
  <si>
    <r>
      <t xml:space="preserve">          В соответствии с приказом Управления Агентства РК по регулированию естественных монополий по Атырауской области от 27.04.2007г. №34-ОД «Об утверждении Местного раздела Государственного регистра субъектов естественной монополий по Атырауской области» АО «Атырауская ТЭЦ» включен в Местный раздел Государственного регистра субъектов естественной монополий по Атырауской области по двум видам регулируемых услуг  в сфере естественной</t>
    </r>
    <r>
      <rPr>
        <sz val="14"/>
        <color theme="1"/>
        <rFont val="Times New Roman"/>
        <family val="1"/>
        <charset val="204"/>
      </rPr>
      <t xml:space="preserve"> </t>
    </r>
    <r>
      <rPr>
        <sz val="12"/>
        <color theme="1"/>
        <rFont val="Times New Roman"/>
        <family val="1"/>
        <charset val="204"/>
      </rPr>
      <t>монополии:</t>
    </r>
  </si>
  <si>
    <t>Финансово-экономические показатели и объемы предоставленных регулируемых услуг                                                          по АО "АТЭЦ" за 2020 год.</t>
  </si>
  <si>
    <t>Фактически за 2020 год</t>
  </si>
  <si>
    <t>2020 год</t>
  </si>
  <si>
    <t>Информация  об исполнении инвестиционной программы на 2020 год по итогам 2020 года.</t>
  </si>
  <si>
    <t>Приобретение и монтаж насосов типа Д6300-27-3-С УХЛ4 с электродвигателем</t>
  </si>
  <si>
    <t>Приобретение и монтаж насосов типа 1 Д1250 с электродвигателем</t>
  </si>
  <si>
    <t>1.5.</t>
  </si>
  <si>
    <t>1.6.</t>
  </si>
  <si>
    <t>1.7.</t>
  </si>
  <si>
    <t>1.8.</t>
  </si>
  <si>
    <t>1.9.</t>
  </si>
  <si>
    <t>Приобретение и монтаж подогревателя сетевой воды типа ПСВ-500-13-23 для монтажа теплофикационной установки БУ-5 IV очереди</t>
  </si>
  <si>
    <t xml:space="preserve">Приобретение латунных трубок Л-68  марка ДКРНМ  ГОСТ 21646, ф19х1,  L=4555мм для бойлеров типа  ПСВ-500-3-23  (БО№2),  ПСВ-500-14-23 (БП№4) </t>
  </si>
  <si>
    <t>Приобретение  изоляционных материалов для монтажа БУ№5</t>
  </si>
  <si>
    <t>Приобретение запорной арматуры для монтажа БУ№5</t>
  </si>
  <si>
    <t>Приобретение дополнительных материалов для монтажа теплофикационной установки БУ-5</t>
  </si>
  <si>
    <t>Приобретение электродвигателя ДВАН 118-630/6-12УЗ, 630 кВт, 500 об/мин  6000В(ЦЭН II водоподъёма, I-III оч.).</t>
  </si>
  <si>
    <t>Приобретение электродвигателя ДВАН 118-1000/6-8КУЗ, 1000 кВт, 750 об/мин 6000В (ЦЭН №2,3         I водоподъёма,).</t>
  </si>
  <si>
    <t>Небольшое отклонение связано с увеличением объема приобретенного материала.</t>
  </si>
  <si>
    <t xml:space="preserve">Приобретение насоса КНС тип  насоса АР-150 -125-315 с электродвигателем         </t>
  </si>
  <si>
    <t xml:space="preserve">Приобретение насоса  КНС тип  насоса АР-100 с электродвигателем          </t>
  </si>
  <si>
    <t>Приобретение насоса  НД-2,5-100/250-К14А (фосфатный н-с)</t>
  </si>
  <si>
    <t xml:space="preserve">Приобретение   насоса БСК тип насоса  К-100-65-200 с электродвигателем </t>
  </si>
  <si>
    <t>Приобретение насоса   НД-2,5-100/150-К14А  (фосфатный н-с) с электродвигателем</t>
  </si>
  <si>
    <t>3. Оборудование для ЦТАИ</t>
  </si>
  <si>
    <t>Приобретение  уровнемеров для химического цеха</t>
  </si>
  <si>
    <t xml:space="preserve">Приобретние контрольно-измерительных приборов и оборудования  технологической  сигнализации  защиты т/а №3ди </t>
  </si>
  <si>
    <t>4. Оборудование для ХВО</t>
  </si>
  <si>
    <t>Приобретение  баков  хранения  серной кислоты  в новом  кислотном складе V=50м³   (№1,2)</t>
  </si>
  <si>
    <t>Приобретение  бака   ХОВ V=200м³</t>
  </si>
  <si>
    <t>Отклонение</t>
  </si>
  <si>
    <t>по итогам   2020 года.</t>
  </si>
  <si>
    <t>Предусмотрено в утвержденной  тарифной смете                 на 2020 год</t>
  </si>
  <si>
    <t>Фактически сложившиеся показатели тарифной сметы за  2020 год</t>
  </si>
  <si>
    <r>
      <t xml:space="preserve">по итогам     </t>
    </r>
    <r>
      <rPr>
        <b/>
        <sz val="10"/>
        <rFont val="Arial Cyr"/>
        <family val="2"/>
        <charset val="204"/>
      </rPr>
      <t>2020 года.</t>
    </r>
  </si>
  <si>
    <t>Предусмотрено в утвержденной  тарифной смете на 2020 год</t>
  </si>
  <si>
    <t>Фактически сложившиеся показатели тарифной сметы за    2020 год</t>
  </si>
  <si>
    <t>Расходы на оплату труда</t>
  </si>
  <si>
    <t>На уровне затрат, предусмотренных в тарифной смете на теплоэнергию.   Небольшой рост объясняется увеличением стоимости приобретаемого ГСМ.</t>
  </si>
  <si>
    <t>Рост  затрат по данной статье против предусмотренных в тарифной смете объясняется увеличением  производства тепловой энергии в виде пара с 48,0 тыс.Гкал, предусмотренных  в тарифной смете до 138,8 тыс.Гкал, а также ростом цен:                                                                                                                                              -  на поставку природного газа ТОО "ТШО" с   4 680,24 тенге за тыс.м3, предусмотренной  в тарифной смете до 4 863,93 тенге за тыс.м3 фактически.;                                                                                                                                                                                                  - на транспортировку газа АО "Интергаз Центральная Азия"  с                                  2 284,31 тенге за тыс.м3, предусмотренной  в тарифной смете до                        2 307,13 тенге за тыс.м3 фактически.</t>
  </si>
  <si>
    <t>На уровне затрат, предусмотренных в тарифной смете на теплоэнергию. Небольшой рост затрат по данной статье объясняется увеличением заработной платы работникам  с 1 октября 2018 года и с 1 декабря 2020 года в среднем на 15-20%, а также увеличением численности производственного персонала по обслуживанию основного и вспомогательного оборудования по расширению IV очереди АТЭЦ.</t>
  </si>
  <si>
    <t>Расходы на оплату труда с начислениями</t>
  </si>
  <si>
    <t>с 01.01.2020г.                    2 486,89                              с 01.02.2020г.               2 586,37</t>
  </si>
  <si>
    <t>Рост затрат по данной статье объясняется увеличением заработной платы работникам в среднем на 15-20% с 1 октября 2018 года и с 1 декабря 2020 года.</t>
  </si>
  <si>
    <t>3,6 раз</t>
  </si>
  <si>
    <t>по факту</t>
  </si>
  <si>
    <t>По факту. Снижение объемов услуг по подъездным путям объясняется снижением количества контрагентов, использующих подъездной путь АО "АТЭЦ" и соответственно снижением объемов оказываемых услуг с 1 998,46 вагонокм, предусмотренных в тарифной смете до 704,13 вагонокм фактически.</t>
  </si>
  <si>
    <t xml:space="preserve"> Рост по статье «Прочие денежные средства» объясняется проведением затрат, не предусмотренных утвержденной тарифной сметой:
- в связи с производственной необходимостью и выполнением условий Экологического Кодекса проведены затраты по покупке дополнительной квоты на выбросы;
- расходы по больничным листам;
- и др.</t>
  </si>
  <si>
    <t>Рост затрат по данной статье  связан   ростом цен на приобретаемые материалы на ремонт, услуги подрядных организаций -выполнение специализированных работ, связан  с увеличением коэффициента распределения между энергиями.</t>
  </si>
  <si>
    <t xml:space="preserve">Снижение  по данной статье затрат объясняется снижением полезного отпуска тепловой энергии с 634,69 тыс.Гкал, предусмотренного в тарифной смете  до 560,71 тыс.Гкал фактически. </t>
  </si>
  <si>
    <t>Соглано приложению №3 к приказу Минфина РК от 28.06.2017г. №404 операционный убыток в целом по предприятию составляет  - 1 425 930 тыс.тенге. Согласно Антимонопольному законодательству РК бухгалтерией АО "Атырауская ТЭЦ" ведется раздельный учет по каждому виду регулируемых услуг и в целом по иной деятельности. В результате ведения раздельного учета и на основании первичных данных бухгалтерского и управленческого учета финансовый результат от оказания услуг по производству и снабжению тепловой энергией  за 2020 год составляет убыток в сумме -  360 282 тыс.тенге.</t>
  </si>
  <si>
    <t>Центрабежные насосы типа Д6300-27-3-С УХЛ4 с электродвигателем необходимы на IV очередь в связи с увеличением расхода воды на конденсаторы. Установка новых насосов повысит надежность основного оборудования.</t>
  </si>
  <si>
    <t>630кВт/ч</t>
  </si>
  <si>
    <t>Ввиду физической изношенности насосы типа 1 Д1250 на II-III очереди №6 и №8, необходимость замены существующего  насоса. Экономия электроэнергии на собственные нужды  42кВтч/час</t>
  </si>
  <si>
    <t xml:space="preserve">В связи расширением г.Атырау, вводом новых микрорайонов и подключением их к центральному теплоснабжению возникла необходимость устанвки и монтажа новой теплофикационной установки БУ-5 IV очереди АТЭЦ. Эффект состоит в повышении надежности теплофикационной установки. </t>
  </si>
  <si>
    <t>Ввиду длительной эксплуатацией бойлеров типа ПСВ-500-3-23  (БО№2),  ПСВ-500-14-23 (БП№4) более 30 лет пришли в негодность трубные пучки. В связи с чем, для улучшения нагрева и поддержания нужной температуры сетевой воды, необходима их замена. Эффект состоит в повышении надежности работы бойлерных установок.</t>
  </si>
  <si>
    <t>Электродвигатели ДВАН предназначены для надежной и бесперебойной работы насосов ЦЭН I-II водопдъема, обеспечивающих подачу воды для технологических нужд АО "АТЭЦ". Эффект состоит в повышении надежности работы оборудования.</t>
  </si>
  <si>
    <t>Насосы канализационной системы (КНС) типа АР-150, АР-100 с электродвигателями предназначены для откачки канализации. По итогом обследования насосов выевлены дефекты- биение шейк вал, износ посадочного места, то есть несоответствие установленным нормам работы насосов. В связи с чем, была прозведена замена существующих  насосов. Экономия электроэнергии на собственные нужды  1,9кВтч/час</t>
  </si>
  <si>
    <t>37 кВт/ч</t>
  </si>
  <si>
    <t>18,5 кВт/ч</t>
  </si>
  <si>
    <t>Фосфатные насосы типа НД-2,5-100/250-К14А предназначены для закачки фосфата в котел(для смягчения воды).В связи с физическим износом механизмов насосов, в связи с чем, была прозведена замена существующих  насосов. Экономия электроэнергии на собственные нужды  0,5кВтч/час</t>
  </si>
  <si>
    <t>Насос типа К-100-65-200 предназначен для откачки чистого конденсата, который собирается в баке сбора конденсата (БСК). В результате длительной эксплуатации насосы подверглись сильному физическому износу и восстановлению не подлежат. В связи с чем, была прозведена замена существующих  насосов</t>
  </si>
  <si>
    <t>Фосфатный насос типа НД-2,5-100/150-К14А предназначен для закачки фосфата в котел(для смягчения воды).В связи с физическим износом механизмов насоса, в связи с чем, была прозведена замена существующих  насосов. Экономия электроэнергии на собственные нужды  0,25кВтч/час</t>
  </si>
  <si>
    <t>По требованию работы с прекурсором необходим учет за расходом серной кислоты и уровнемеры предназначены для обеспечения данного контроля. Их установка обеспечит надежность работы оборудования.</t>
  </si>
  <si>
    <t xml:space="preserve">Установленные  контрольно-измерительные приборы и оборудования  технологической  сигнализации  защиты т/а №3, сняты с производства, имеют полный физический износ. В связи с чем, была прозведена замена существующих контрольно-измерительных приборов и оборудования. </t>
  </si>
  <si>
    <t>В прцессе длительной эксплуатации и работы в агрессивной среде стенки корпуса и днища имеют множественные язвенные коррозии. В связи с чем, была прозведена замена существующих  баков хранения серной кислоты и ХОВ</t>
  </si>
  <si>
    <t>Отклонений нет. Договор на приобретение насосного оборудования заключен с ТОО  "Dinur Company" от 19.03.2020г. №11-07/131. Фактическое освоение подтверждается  п/о №1072 от 28.12.2020г., счет-фактурой от 02.12.2020г. №00000000020, п/о №1062 от 26.12.2020г., счет-фактурой от 02.12.2020г. №00000000024. Мероприятия выполнены в полном объеме.</t>
  </si>
  <si>
    <t>Отклонений нет. Договор  на приобретение  заключен  с ТОО "Altyn Trading"  от 27.06.2019г. №11-07/72.  Фактическое освоение подтверждается п/о №781 от 04.09.2020г., счет-фактурой от 04.09.2020г. № 00000000045.  Мероприятия выполнены в полном объеме.</t>
  </si>
  <si>
    <t>Отклонений нет. Договор на приобретение латунных трубок заключен с ТОО "АвтоМотоТрейд" от 21.04.2020г. №11-07/160.  Фактическое освоение подтверждается п/о № 908 от 31.10.2020г., счет-фактурой от 21.10.2020г. № 00000000020.  Мероприятия выполнены в полном объеме.</t>
  </si>
  <si>
    <t>Отклонений нет. Договор на приобретение   заключен с ТОО "Юг-Барыс" от 18.03.2020г. №11-07/128. Фактическое освоение подтверждается п/о №970 от 27.11.2020г., счет-фактурой от 19.11.2020г. № 00000000050, п/о №1076 от 29.12.2020г., счет-фактурой от 28.12.2020г. № 00000000064.  Мероприятия выполнены в полном объеме.</t>
  </si>
  <si>
    <t>Отклонений нет. Договор на приобретение   заключен с ТОО "Юг-Барыс" от 21.04.2020г. №11-07/169.  Фактическое освоение подтверждается п/о №907 от 31.10.2020г., счет-фактурой от 30.10.2020г. № 00000000046, п/о №1057 от 26.12.2020г., счет-фактурой от 25.12.2020г. № 00000000062.  Мероприятия выполнены в полном объеме.</t>
  </si>
  <si>
    <t xml:space="preserve">Фактическое освоение подтверждается:                                                                                       1)  ТОО "ЮниТснаб.kz" - б/д - п/о №82 от 20.02.2020г., счет-фактура от 19.02.2020г. № 00000000015;                                                                               2) ТОО "West Valve Group" дог. №11-07/76 от 21.02.2020г.  - п/о №228 от 20.03.2020г., счет-фактура от 20.03.2020г. № 00000000002;                                                             3) ТОО "West Valve Group" дог. №11-07/75 от 21.02.2020г.  - п/о №229 от 20.03.2020г., счет-фактура от 20.03.2020г. № 00000000001;                                                              4) ООО "Энерго-Союз" дог. №1754 от 11.02.2020г.- п/о №283 от 27.04.2020г., счет-фактура от 17.04.2020г. № 1465848;                                                                                        5) ТОО "Научно-производственное предприятие ГАММА" дог.  №КИП-14/20 от 11.02.2020г. - п/о №397 от 19.06.2020г., счет-фактура от 12.06.2020г. № 00000000294;                                                                                     6) ИП Есенгалиева Г.Б. дог.№11-07-37 от 28.01.2020г. - п/о №161 от 19.03.2020г., счет-фактура от 19.03.2020г. № 00000000009;                                                                               7) ТОО "ЭКРОС-Каспий" б/д.  - п/о №317 от 15.05.2020г., счет-фактура от 11.05.2020г. № 00000000073; </t>
  </si>
  <si>
    <t>8) ИП Пустобаев б/д. - п/о №424 от 29.05.2020г., счет-фактура от 12.05.2020г. № 01000037087;                                                                                                                  9) ТОО "KAYZET Industries" дог. №11-07/22 от 16.01.2020г. -п/о №300 от 13.04.2020г., счет-фактура от 07.04.2020г. № 00000000002;                                                                                                                             10) ТОО "KAYZET Industries" дог. №11-07/24 от 16.01.2020г. -п/о №384 от 29.05.2020г., счет-фактура от 22.05.2020г. № 00000000021;                                                           11) ТОО  "Altyn Trading" дог. №11-07/16 от 14.01.2020г. - п/о №426 от 26.06.2020г., счет-фактура от 17.06.2020г. № 00000000036;                                                          12) ТОО  "ЮниТснаб.kz" дог. №11-07/91 от 03.03.2020г. - п/о №549 от 30.06.2020г., счет-фактура от 18.06.2020г. № 00000000039;                                                                13) ТОО  "Kazakhstan Metal Industrial Company" б/д.  - п/о №463 от 24.07.2020г., счет-фактура от 03.07.2020г. № 00000000218;                                                                               14)  ИП "ЕКЕ Компания" дог. №11-07/157 от 20.04.2020г. -п/о №299 от 25.05.2020г., счет-фактура от 13.05.2020г. № 00000000024;                                                               15) ТОО  "НармиСнаб" дог. №11-07/141 от 02.04.2020г.  - п/о №920 от 31.10.2020г., счет-фактура от 19.10.2020г. № 00000000020.</t>
  </si>
  <si>
    <t>Отклонений нет. Договор на приобретение электродвигателей заключен с ТОО "АвтоМотоТрейд" от 21.04.2020г. №11-07/167. Фактическое освоение подтверждается  п/о №1058 от 26.12.2020г., счет-фактурой от 24.12.2020г. №00000000031. Мероприятия выполнены в полном объеме.</t>
  </si>
  <si>
    <t>Отклонений нет. Договор на приобретение насосного оборудования заключен с ТОО "Sandyk Asia Terminal" от 22.01.2020г. №11-07/31. Фактическое освоение подтверждается п/о № 1061 от 26.12.2020г., счет-фактурой от 23.12.2020г. № 00000000014. Мероприятие выполнено в полном объеме.</t>
  </si>
  <si>
    <t>Отклонений нет. Договор на приобретение уровнемеров  заключен с ТОО "KAYZET Industries" от 24.01.2020г. №11-07/36. Фактическое исполнение подтверждается п/о №1103 от 29.12.2020г., счет-фактурой от 30.12.2020г. №00000000035. Мероприятие выполнено в полном объеме.</t>
  </si>
  <si>
    <t xml:space="preserve"> Отклонений нет. Договор на приобретение приборов измерения  заключен с ТОО "АвтоМотоТрейд" от 21.04.2020г. №11-07/168. Фактическое исполнение подтверждается п/о №791 от 30.09.2020г., счет-фактурой от 30.09.2020г. №00000000016, п/о №809 от 30.09.2020г., счет-фактурой от 30.09.2020г. №00000000017, п/о №1060 от 26.12.2020г., счет-фактурой от 25.12.2020г. №00000000033, п/о №1077 от 29.12.2020г., чет-фактурой от 25.12.2020г. №00000000029, акт приемки-передачи долгосрочных активов №13 от 18.06.2020г., п/о №1104 от 30.12.2020г. счет-фактура №00000000037 от 30.12.2020г. Мероприятие выполнено в полном объеме.</t>
  </si>
  <si>
    <t>Отклонений нет. Договор на приобретение  оборудования для ХВО заключен с ТОО "Юг-Барыс" от 21.04.2020г. №11-07/166. Фактическое освоение подтверждается  п/о №1059 от 26.12.2020г., счет-фактурой от 25.12.2020г. №00000000063. Мероприятие выполнено в полном объеме.</t>
  </si>
  <si>
    <t xml:space="preserve">Источники Финансирования Инвестпрограммы за счет амортизации - 317 042,74 тыс.тенге.                                                       </t>
  </si>
  <si>
    <t xml:space="preserve">                  В течение 2020 года поступило 226 заявлений  от бытовых потребителей.
На основании указанных заявлений совместно с представителями  Отдела Тепловой инспекции и наладки режимов АО «Атырауские тепловые сети», обслуживающих КСК (при их наличии), инженерного состава Службы Реализации и Сбыта  были организованы комиссионные обследования по выявлению причин несоответствия, о чем составлены Акты обследования и направлены в установленные законодательством РК  сроки ответы всем заявителям.  
</t>
  </si>
  <si>
    <t xml:space="preserve"> В течение 2020 года поступило 226 заявлений  от бытовых потребителей.
На основании указанных заявлений совместно с представителями  Отдела Тепловой инспекции и наладки режимов АО «Атырауские тепловые сети», обслуживающих КСК (при их наличии), инженерного состава Службы Реализации и Сбыта  были организованы комиссионные обследования по выявлению причин несоответствия, о чем составлены Акты обследования и направлены в установленные законодательством РК  сроки ответы всем заявителям.  
</t>
  </si>
  <si>
    <t>Небоьшой рост производства тепловой энергии связан с увеличением производства тепловой энергии в паре.</t>
  </si>
  <si>
    <t>Небольшой рост износа объясняется тем, что в течение 2020 года ввод основного оборудования в эксплуатацию не производился. В этих условиях рост степени годового износа на  естественный прирост с учетом наработки оборудования в 2020 году.</t>
  </si>
  <si>
    <t xml:space="preserve">В течение 2020 года поступило 226 заявлений  от бытовых потребителей.
На основании указанных заявлений совместно с представителями  Отдела Тепловой инспекции и наладки режимов АО «Атырауские тепловые сети», обслуживающих КСК (при их наличии), инженерного состава Службы Реализации и Сбыта  были организованы комиссионные обследования по выявлению причин несоответствия, о чем составлены Акты обследования и направлены в установленные законодательством РК  сроки ответы всем заявителям.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</si>
</sst>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р_._-;\-* #,##0.00_р_._-;_-* &quot;-&quot;??_р_._-;_-@_-"/>
    <numFmt numFmtId="164" formatCode="_-* #,##0.00\ _₽_-;\-* #,##0.00\ _₽_-;_-* &quot;-&quot;??\ _₽_-;_-@_-"/>
    <numFmt numFmtId="165" formatCode="_(* #,##0_);_(* \(#,##0\);_(* &quot;-&quot;??_);_(@_)"/>
    <numFmt numFmtId="166" formatCode="#,##0.00000"/>
    <numFmt numFmtId="167" formatCode="_-* #,##0_р_._-;\-* #,##0_р_._-;_-* &quot;-&quot;??_р_._-;_-@_-"/>
    <numFmt numFmtId="168" formatCode="#,##0.0000"/>
  </numFmts>
  <fonts count="31" x14ac:knownFonts="1">
    <font>
      <sz val="11"/>
      <color theme="1"/>
      <name val="Calibri"/>
      <family val="2"/>
      <charset val="204"/>
      <scheme val="minor"/>
    </font>
    <font>
      <sz val="11"/>
      <color theme="1"/>
      <name val="Calibri"/>
      <family val="2"/>
      <charset val="204"/>
      <scheme val="minor"/>
    </font>
    <font>
      <sz val="10"/>
      <name val="Times New Roman"/>
      <family val="1"/>
      <charset val="204"/>
    </font>
    <font>
      <b/>
      <sz val="12"/>
      <name val="Times New Roman"/>
      <family val="1"/>
      <charset val="204"/>
    </font>
    <font>
      <b/>
      <u/>
      <sz val="11"/>
      <name val="Times New Roman"/>
      <family val="1"/>
      <charset val="204"/>
    </font>
    <font>
      <sz val="11"/>
      <name val="Times New Roman"/>
      <family val="1"/>
      <charset val="204"/>
    </font>
    <font>
      <b/>
      <sz val="14"/>
      <color theme="1"/>
      <name val="Times New Roman"/>
      <family val="1"/>
      <charset val="204"/>
    </font>
    <font>
      <sz val="11"/>
      <color theme="1"/>
      <name val="Times New Roman"/>
      <family val="1"/>
      <charset val="204"/>
    </font>
    <font>
      <b/>
      <u/>
      <sz val="11"/>
      <color theme="1"/>
      <name val="Times New Roman"/>
      <family val="1"/>
      <charset val="204"/>
    </font>
    <font>
      <b/>
      <sz val="11"/>
      <color theme="1"/>
      <name val="Times New Roman"/>
      <family val="1"/>
      <charset val="204"/>
    </font>
    <font>
      <b/>
      <sz val="12"/>
      <color theme="1"/>
      <name val="Times New Roman"/>
      <family val="1"/>
      <charset val="204"/>
    </font>
    <font>
      <sz val="12"/>
      <color rgb="FF000000"/>
      <name val="Times New Roman"/>
      <family val="1"/>
      <charset val="204"/>
    </font>
    <font>
      <sz val="12"/>
      <name val="Times New Roman"/>
      <family val="1"/>
      <charset val="204"/>
    </font>
    <font>
      <b/>
      <sz val="11"/>
      <color theme="1"/>
      <name val="Calibri"/>
      <family val="2"/>
      <charset val="204"/>
      <scheme val="minor"/>
    </font>
    <font>
      <sz val="12"/>
      <color theme="1"/>
      <name val="Times New Roman"/>
      <family val="1"/>
      <charset val="204"/>
    </font>
    <font>
      <b/>
      <sz val="7"/>
      <color theme="1"/>
      <name val="Times New Roman"/>
      <family val="1"/>
      <charset val="204"/>
    </font>
    <font>
      <sz val="12"/>
      <color rgb="FFFF0000"/>
      <name val="Times New Roman"/>
      <family val="1"/>
      <charset val="204"/>
    </font>
    <font>
      <sz val="6"/>
      <color theme="1"/>
      <name val="Times New Roman"/>
      <family val="1"/>
      <charset val="204"/>
    </font>
    <font>
      <sz val="14"/>
      <color theme="1"/>
      <name val="Times New Roman"/>
      <family val="1"/>
      <charset val="204"/>
    </font>
    <font>
      <sz val="7"/>
      <color theme="1"/>
      <name val="Times New Roman"/>
      <family val="1"/>
      <charset val="204"/>
    </font>
    <font>
      <b/>
      <sz val="10"/>
      <name val="Arial"/>
      <family val="2"/>
      <charset val="204"/>
    </font>
    <font>
      <i/>
      <sz val="10"/>
      <name val="Arial"/>
      <family val="2"/>
      <charset val="204"/>
    </font>
    <font>
      <b/>
      <i/>
      <sz val="12"/>
      <name val="Times New Roman"/>
      <family val="1"/>
      <charset val="204"/>
    </font>
    <font>
      <b/>
      <i/>
      <sz val="10"/>
      <name val="Arial"/>
      <family val="2"/>
      <charset val="204"/>
    </font>
    <font>
      <b/>
      <i/>
      <sz val="10"/>
      <name val="Arial Cyr"/>
      <family val="2"/>
      <charset val="204"/>
    </font>
    <font>
      <b/>
      <sz val="10"/>
      <name val="Arial Cyr"/>
      <family val="2"/>
      <charset val="204"/>
    </font>
    <font>
      <b/>
      <sz val="10"/>
      <name val="Arial Cyr"/>
      <charset val="204"/>
    </font>
    <font>
      <sz val="10"/>
      <name val="Arial Cyr"/>
      <charset val="204"/>
    </font>
    <font>
      <sz val="10"/>
      <name val="Arial Cyr"/>
      <family val="2"/>
      <charset val="204"/>
    </font>
    <font>
      <sz val="10"/>
      <name val="Arial"/>
      <family val="2"/>
      <charset val="204"/>
    </font>
    <font>
      <b/>
      <i/>
      <sz val="10"/>
      <name val="Arial Cyr"/>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47">
    <xf numFmtId="0" fontId="0" fillId="0" borderId="0" xfId="0"/>
    <xf numFmtId="0" fontId="7" fillId="0" borderId="0" xfId="0" applyFont="1" applyAlignment="1">
      <alignment horizontal="right"/>
    </xf>
    <xf numFmtId="0" fontId="14" fillId="0" borderId="0" xfId="0" applyFont="1" applyAlignment="1">
      <alignment horizontal="center" vertical="center" wrapText="1"/>
    </xf>
    <xf numFmtId="0" fontId="14" fillId="0" borderId="0" xfId="0" applyFont="1"/>
    <xf numFmtId="0" fontId="14" fillId="0" borderId="1" xfId="0" applyFont="1" applyBorder="1" applyAlignment="1">
      <alignment horizontal="justify" vertical="center" wrapText="1"/>
    </xf>
    <xf numFmtId="0" fontId="14" fillId="0" borderId="1" xfId="0" applyFont="1" applyBorder="1"/>
    <xf numFmtId="0" fontId="14" fillId="0" borderId="0" xfId="0" applyFont="1" applyAlignment="1">
      <alignment horizontal="center" vertical="center"/>
    </xf>
    <xf numFmtId="0" fontId="14" fillId="0" borderId="1" xfId="0" applyFont="1" applyBorder="1" applyAlignment="1">
      <alignment horizontal="center"/>
    </xf>
    <xf numFmtId="0" fontId="14"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7" fillId="0" borderId="0" xfId="0" applyFont="1" applyFill="1"/>
    <xf numFmtId="0" fontId="7" fillId="0" borderId="0" xfId="0" applyFont="1" applyFill="1" applyAlignment="1">
      <alignment horizontal="right" vertical="center"/>
    </xf>
    <xf numFmtId="4" fontId="7" fillId="0" borderId="0" xfId="0" applyNumberFormat="1" applyFont="1" applyFill="1"/>
    <xf numFmtId="4" fontId="7" fillId="0" borderId="1" xfId="0" applyNumberFormat="1" applyFont="1" applyFill="1" applyBorder="1"/>
    <xf numFmtId="0" fontId="7" fillId="0" borderId="1" xfId="0" applyFont="1" applyFill="1" applyBorder="1"/>
    <xf numFmtId="0" fontId="2" fillId="0" borderId="1" xfId="0" applyFont="1" applyFill="1" applyBorder="1" applyAlignment="1">
      <alignment horizontal="center" vertical="center" wrapText="1"/>
    </xf>
    <xf numFmtId="0" fontId="7" fillId="0" borderId="1" xfId="0" applyFont="1" applyFill="1" applyBorder="1" applyAlignment="1">
      <alignment horizontal="center"/>
    </xf>
    <xf numFmtId="0" fontId="10" fillId="0" borderId="0" xfId="0" applyFont="1" applyAlignment="1">
      <alignment horizontal="left" vertical="center" indent="13"/>
    </xf>
    <xf numFmtId="0" fontId="17" fillId="0" borderId="0" xfId="0" applyFont="1" applyAlignment="1">
      <alignment horizontal="justify" vertical="center"/>
    </xf>
    <xf numFmtId="0" fontId="11" fillId="0" borderId="0" xfId="0" applyFont="1" applyFill="1" applyAlignment="1">
      <alignment horizontal="right" vertical="center"/>
    </xf>
    <xf numFmtId="0" fontId="7" fillId="0" borderId="0" xfId="0" applyFont="1" applyFill="1" applyAlignment="1">
      <alignment horizontal="right"/>
    </xf>
    <xf numFmtId="0" fontId="6" fillId="0" borderId="0" xfId="0" applyFont="1" applyFill="1" applyAlignment="1"/>
    <xf numFmtId="0" fontId="7" fillId="0" borderId="0" xfId="0" applyFont="1" applyFill="1" applyAlignment="1">
      <alignment horizontal="center"/>
    </xf>
    <xf numFmtId="0" fontId="8" fillId="0" borderId="0" xfId="0" applyFont="1" applyFill="1"/>
    <xf numFmtId="0" fontId="9" fillId="0" borderId="0" xfId="0" applyFont="1" applyFill="1"/>
    <xf numFmtId="0" fontId="9" fillId="0" borderId="0" xfId="0" applyFont="1" applyFill="1" applyAlignment="1">
      <alignment horizontal="center"/>
    </xf>
    <xf numFmtId="0" fontId="9" fillId="0" borderId="0" xfId="0" applyFont="1" applyFill="1" applyAlignment="1"/>
    <xf numFmtId="0" fontId="7" fillId="0" borderId="0" xfId="0" applyFont="1" applyFill="1" applyAlignment="1">
      <alignment horizontal="center" vertical="center"/>
    </xf>
    <xf numFmtId="0" fontId="7" fillId="0" borderId="1" xfId="0" applyFont="1" applyFill="1" applyBorder="1" applyAlignment="1">
      <alignment vertical="center" textRotation="90" wrapText="1"/>
    </xf>
    <xf numFmtId="43" fontId="9" fillId="0" borderId="1" xfId="0" applyNumberFormat="1" applyFont="1" applyFill="1" applyBorder="1"/>
    <xf numFmtId="0" fontId="5" fillId="0" borderId="1" xfId="0" applyFont="1" applyFill="1" applyBorder="1" applyAlignment="1">
      <alignment horizontal="center" vertical="center" wrapText="1"/>
    </xf>
    <xf numFmtId="43" fontId="7" fillId="0" borderId="1" xfId="0" applyNumberFormat="1" applyFont="1" applyFill="1" applyBorder="1" applyAlignment="1">
      <alignment horizontal="center" vertical="center"/>
    </xf>
    <xf numFmtId="43" fontId="7" fillId="0" borderId="1" xfId="0" applyNumberFormat="1" applyFont="1" applyFill="1" applyBorder="1" applyAlignment="1">
      <alignment horizontal="center" vertical="center" wrapText="1"/>
    </xf>
    <xf numFmtId="43" fontId="7" fillId="0" borderId="1" xfId="0" applyNumberFormat="1" applyFont="1" applyFill="1" applyBorder="1" applyAlignment="1">
      <alignment vertical="center"/>
    </xf>
    <xf numFmtId="0" fontId="7" fillId="0" borderId="1" xfId="0" applyFont="1" applyFill="1" applyBorder="1" applyAlignment="1">
      <alignment horizontal="justify" vertical="center" wrapText="1"/>
    </xf>
    <xf numFmtId="43" fontId="7" fillId="0" borderId="1" xfId="1" applyFont="1" applyFill="1" applyBorder="1" applyAlignment="1">
      <alignment horizontal="center" vertical="center"/>
    </xf>
    <xf numFmtId="0" fontId="2" fillId="0" borderId="1" xfId="0" applyFont="1" applyFill="1" applyBorder="1" applyAlignment="1">
      <alignment horizontal="center" vertical="top" wrapText="1"/>
    </xf>
    <xf numFmtId="43" fontId="7" fillId="0" borderId="1" xfId="1" applyFont="1" applyFill="1" applyBorder="1" applyAlignment="1">
      <alignment horizontal="center" vertical="top"/>
    </xf>
    <xf numFmtId="0" fontId="7" fillId="0" borderId="1" xfId="0" applyFont="1" applyFill="1" applyBorder="1" applyAlignment="1">
      <alignment horizontal="center" vertical="top"/>
    </xf>
    <xf numFmtId="43" fontId="9" fillId="0" borderId="1" xfId="0" applyNumberFormat="1" applyFont="1" applyFill="1" applyBorder="1" applyAlignment="1">
      <alignment vertical="top"/>
    </xf>
    <xf numFmtId="43" fontId="7" fillId="0" borderId="1" xfId="0" applyNumberFormat="1" applyFont="1" applyFill="1" applyBorder="1" applyAlignment="1">
      <alignment horizontal="center" vertical="top" wrapText="1"/>
    </xf>
    <xf numFmtId="0" fontId="7" fillId="0" borderId="1" xfId="0" applyFont="1" applyFill="1" applyBorder="1" applyAlignment="1">
      <alignment vertical="top"/>
    </xf>
    <xf numFmtId="43" fontId="12" fillId="2" borderId="1" xfId="1" applyFont="1" applyFill="1" applyBorder="1" applyAlignment="1">
      <alignment horizontal="center" vertical="center"/>
    </xf>
    <xf numFmtId="43" fontId="7" fillId="0" borderId="1" xfId="0" applyNumberFormat="1" applyFont="1" applyFill="1" applyBorder="1" applyAlignment="1">
      <alignment vertical="top"/>
    </xf>
    <xf numFmtId="0" fontId="10" fillId="0" borderId="1" xfId="0" applyFont="1" applyFill="1" applyBorder="1" applyAlignment="1">
      <alignment horizontal="center" vertical="center"/>
    </xf>
    <xf numFmtId="4" fontId="10" fillId="0" borderId="1" xfId="0" applyNumberFormat="1" applyFont="1" applyFill="1" applyBorder="1" applyAlignment="1">
      <alignment horizontal="center" vertical="center"/>
    </xf>
    <xf numFmtId="43" fontId="10" fillId="0" borderId="1" xfId="0" applyNumberFormat="1" applyFont="1" applyFill="1" applyBorder="1" applyAlignment="1">
      <alignment vertical="center"/>
    </xf>
    <xf numFmtId="0" fontId="10" fillId="0" borderId="1" xfId="0" applyFont="1" applyFill="1" applyBorder="1" applyAlignment="1">
      <alignment vertical="center"/>
    </xf>
    <xf numFmtId="43" fontId="7" fillId="0" borderId="1" xfId="1" applyFont="1" applyFill="1" applyBorder="1" applyAlignment="1">
      <alignment vertical="center"/>
    </xf>
    <xf numFmtId="0" fontId="5" fillId="0" borderId="1" xfId="0" applyFont="1" applyFill="1" applyBorder="1" applyAlignment="1">
      <alignment horizontal="justify" vertical="top" wrapText="1"/>
    </xf>
    <xf numFmtId="0" fontId="10" fillId="0" borderId="0" xfId="0" applyFont="1" applyFill="1" applyAlignment="1">
      <alignment vertical="center"/>
    </xf>
    <xf numFmtId="43" fontId="7" fillId="0" borderId="1" xfId="1" applyFont="1" applyFill="1" applyBorder="1" applyAlignment="1">
      <alignment vertical="top"/>
    </xf>
    <xf numFmtId="2" fontId="7" fillId="0" borderId="1" xfId="0" applyNumberFormat="1" applyFont="1" applyFill="1" applyBorder="1" applyAlignment="1">
      <alignment vertical="top"/>
    </xf>
    <xf numFmtId="43" fontId="7" fillId="0" borderId="1" xfId="1" applyFont="1" applyFill="1" applyBorder="1"/>
    <xf numFmtId="2" fontId="7" fillId="0" borderId="1" xfId="0" applyNumberFormat="1" applyFont="1" applyFill="1" applyBorder="1"/>
    <xf numFmtId="0" fontId="5" fillId="0" borderId="1" xfId="0" applyFont="1" applyFill="1" applyBorder="1" applyAlignment="1">
      <alignment vertical="top" wrapText="1"/>
    </xf>
    <xf numFmtId="167" fontId="7" fillId="0" borderId="1" xfId="1" applyNumberFormat="1" applyFont="1" applyFill="1" applyBorder="1" applyAlignment="1">
      <alignment vertical="center"/>
    </xf>
    <xf numFmtId="0" fontId="7" fillId="0" borderId="1" xfId="0" applyFont="1" applyFill="1" applyBorder="1" applyAlignment="1">
      <alignment vertical="center" wrapText="1"/>
    </xf>
    <xf numFmtId="167" fontId="7" fillId="0" borderId="1" xfId="1" applyNumberFormat="1" applyFont="1" applyFill="1" applyBorder="1"/>
    <xf numFmtId="0" fontId="7" fillId="0" borderId="1" xfId="0" applyFont="1" applyFill="1" applyBorder="1" applyAlignment="1">
      <alignment vertical="top" wrapText="1"/>
    </xf>
    <xf numFmtId="43" fontId="7" fillId="0" borderId="0" xfId="0" applyNumberFormat="1" applyFont="1" applyFill="1"/>
    <xf numFmtId="43" fontId="7" fillId="0" borderId="0" xfId="1" applyFont="1" applyFill="1"/>
    <xf numFmtId="0" fontId="0" fillId="0" borderId="0" xfId="0" applyFill="1"/>
    <xf numFmtId="0" fontId="20" fillId="0" borderId="0" xfId="0" applyFont="1" applyFill="1" applyAlignment="1">
      <alignment wrapText="1"/>
    </xf>
    <xf numFmtId="4" fontId="20" fillId="0" borderId="0" xfId="0" applyNumberFormat="1" applyFont="1" applyFill="1" applyAlignment="1">
      <alignment wrapText="1"/>
    </xf>
    <xf numFmtId="168" fontId="20" fillId="0" borderId="0" xfId="0" applyNumberFormat="1" applyFont="1" applyFill="1" applyAlignment="1">
      <alignment wrapText="1"/>
    </xf>
    <xf numFmtId="0" fontId="12" fillId="0" borderId="0" xfId="0" applyFont="1" applyFill="1"/>
    <xf numFmtId="0" fontId="22" fillId="0" borderId="0" xfId="0" applyFont="1" applyFill="1" applyAlignment="1">
      <alignment horizontal="right" wrapText="1"/>
    </xf>
    <xf numFmtId="0" fontId="22" fillId="0" borderId="0" xfId="0" applyFont="1" applyFill="1" applyAlignment="1">
      <alignment horizontal="left" wrapText="1"/>
    </xf>
    <xf numFmtId="0" fontId="12" fillId="0" borderId="0" xfId="0" applyFont="1" applyFill="1" applyAlignment="1">
      <alignment horizontal="right"/>
    </xf>
    <xf numFmtId="0" fontId="23" fillId="0" borderId="0" xfId="0" applyFont="1" applyFill="1" applyAlignment="1">
      <alignment horizontal="right" wrapText="1"/>
    </xf>
    <xf numFmtId="166" fontId="20" fillId="0" borderId="0" xfId="0" applyNumberFormat="1" applyFont="1" applyFill="1" applyAlignment="1">
      <alignment wrapText="1"/>
    </xf>
    <xf numFmtId="0" fontId="0" fillId="0" borderId="0" xfId="0" applyFill="1" applyAlignment="1">
      <alignment horizontal="right" vertical="center"/>
    </xf>
    <xf numFmtId="0" fontId="24" fillId="0" borderId="0" xfId="0" applyFont="1" applyFill="1" applyAlignment="1">
      <alignment horizontal="center" vertical="center" wrapText="1"/>
    </xf>
    <xf numFmtId="4" fontId="24" fillId="0" borderId="0" xfId="0" applyNumberFormat="1" applyFont="1" applyFill="1" applyAlignment="1">
      <alignment horizontal="center" vertical="center" wrapText="1"/>
    </xf>
    <xf numFmtId="0" fontId="26" fillId="0" borderId="0" xfId="0" applyFont="1" applyFill="1" applyAlignment="1">
      <alignment horizontal="center" vertical="center" wrapText="1"/>
    </xf>
    <xf numFmtId="4" fontId="0" fillId="0" borderId="0" xfId="0" applyNumberFormat="1" applyFill="1"/>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xf numFmtId="4" fontId="25" fillId="0" borderId="1" xfId="0" applyNumberFormat="1" applyFont="1" applyFill="1" applyBorder="1" applyAlignment="1">
      <alignment horizontal="center" vertical="center"/>
    </xf>
    <xf numFmtId="3" fontId="25" fillId="0" borderId="1" xfId="0" applyNumberFormat="1" applyFont="1" applyFill="1" applyBorder="1" applyAlignment="1">
      <alignment horizontal="center" vertical="center"/>
    </xf>
    <xf numFmtId="4" fontId="0" fillId="0" borderId="1" xfId="0" applyNumberFormat="1" applyFill="1" applyBorder="1"/>
    <xf numFmtId="0" fontId="25" fillId="0" borderId="1" xfId="0" applyFont="1" applyFill="1" applyBorder="1" applyAlignment="1">
      <alignment horizontal="left" vertical="center" wrapText="1"/>
    </xf>
    <xf numFmtId="0" fontId="0" fillId="0" borderId="1" xfId="0" applyFill="1" applyBorder="1"/>
    <xf numFmtId="0" fontId="26" fillId="0" borderId="1" xfId="0" applyFont="1" applyFill="1" applyBorder="1" applyAlignment="1">
      <alignment horizontal="left" vertical="center" wrapText="1"/>
    </xf>
    <xf numFmtId="4" fontId="20" fillId="0" borderId="1" xfId="0" applyNumberFormat="1" applyFont="1" applyFill="1" applyBorder="1" applyAlignment="1">
      <alignment horizontal="center" vertical="center"/>
    </xf>
    <xf numFmtId="4" fontId="20" fillId="0" borderId="1" xfId="0" applyNumberFormat="1" applyFont="1" applyFill="1" applyBorder="1"/>
    <xf numFmtId="0" fontId="20" fillId="0" borderId="0" xfId="0" applyFont="1" applyFill="1"/>
    <xf numFmtId="0" fontId="27" fillId="0" borderId="1" xfId="0" applyFont="1" applyFill="1" applyBorder="1" applyAlignment="1">
      <alignment horizontal="left" vertical="center" wrapText="1"/>
    </xf>
    <xf numFmtId="165" fontId="20" fillId="0" borderId="1" xfId="0" applyNumberFormat="1" applyFont="1" applyFill="1" applyBorder="1" applyAlignment="1"/>
    <xf numFmtId="0" fontId="20" fillId="0" borderId="1" xfId="0" applyFont="1" applyFill="1" applyBorder="1"/>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4" fontId="28" fillId="0" borderId="1" xfId="0" applyNumberFormat="1" applyFont="1" applyFill="1" applyBorder="1" applyAlignment="1">
      <alignment horizontal="center" vertical="center"/>
    </xf>
    <xf numFmtId="4" fontId="27" fillId="0" borderId="1" xfId="0" applyNumberFormat="1" applyFont="1" applyFill="1" applyBorder="1" applyAlignment="1">
      <alignment horizontal="center" vertical="center"/>
    </xf>
    <xf numFmtId="3" fontId="27" fillId="0" borderId="1" xfId="0" applyNumberFormat="1" applyFont="1" applyFill="1" applyBorder="1" applyAlignment="1">
      <alignment horizontal="center" vertical="center"/>
    </xf>
    <xf numFmtId="0" fontId="27" fillId="0" borderId="1" xfId="0" applyFont="1" applyFill="1" applyBorder="1" applyAlignment="1">
      <alignment horizontal="justify" vertical="center" wrapText="1"/>
    </xf>
    <xf numFmtId="0" fontId="28" fillId="0" borderId="1" xfId="0" applyFont="1" applyFill="1" applyBorder="1" applyAlignment="1">
      <alignment horizontal="center" vertical="center"/>
    </xf>
    <xf numFmtId="4" fontId="29" fillId="0" borderId="1" xfId="0" applyNumberFormat="1" applyFont="1" applyFill="1" applyBorder="1" applyAlignment="1">
      <alignment horizontal="center" vertical="center"/>
    </xf>
    <xf numFmtId="0" fontId="29" fillId="0" borderId="1" xfId="0" applyFont="1" applyFill="1" applyBorder="1" applyAlignment="1">
      <alignment horizontal="justify" vertical="center" wrapText="1"/>
    </xf>
    <xf numFmtId="0" fontId="28" fillId="0" borderId="3" xfId="0" applyFont="1" applyFill="1" applyBorder="1" applyAlignment="1">
      <alignment horizontal="center" vertical="center"/>
    </xf>
    <xf numFmtId="0" fontId="28" fillId="0" borderId="3" xfId="0" applyFont="1" applyFill="1" applyBorder="1" applyAlignment="1">
      <alignment horizontal="left" vertical="center" wrapText="1"/>
    </xf>
    <xf numFmtId="4" fontId="29" fillId="0" borderId="3" xfId="0" applyNumberFormat="1" applyFont="1" applyFill="1" applyBorder="1" applyAlignment="1">
      <alignment horizontal="center" vertical="center"/>
    </xf>
    <xf numFmtId="0" fontId="28" fillId="0" borderId="3" xfId="0" applyFont="1" applyFill="1" applyBorder="1" applyAlignment="1">
      <alignment horizontal="center" vertical="center" wrapText="1"/>
    </xf>
    <xf numFmtId="3" fontId="28" fillId="0" borderId="3" xfId="0" applyNumberFormat="1" applyFont="1" applyFill="1" applyBorder="1" applyAlignment="1">
      <alignment horizontal="center" vertical="center"/>
    </xf>
    <xf numFmtId="4" fontId="27" fillId="0" borderId="3" xfId="0" applyNumberFormat="1" applyFont="1" applyFill="1" applyBorder="1" applyAlignment="1">
      <alignment horizontal="center" vertical="center"/>
    </xf>
    <xf numFmtId="0" fontId="29" fillId="0" borderId="0" xfId="0" applyFont="1" applyFill="1"/>
    <xf numFmtId="3" fontId="28" fillId="0" borderId="1" xfId="0" applyNumberFormat="1" applyFont="1" applyFill="1" applyBorder="1" applyAlignment="1">
      <alignment horizontal="center" vertical="center"/>
    </xf>
    <xf numFmtId="43" fontId="0" fillId="0" borderId="0" xfId="0" applyNumberFormat="1" applyFill="1"/>
    <xf numFmtId="4" fontId="26" fillId="0" borderId="1" xfId="0" applyNumberFormat="1" applyFont="1" applyFill="1" applyBorder="1" applyAlignment="1">
      <alignment horizontal="center" vertical="center"/>
    </xf>
    <xf numFmtId="3" fontId="26" fillId="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8" fillId="0" borderId="3" xfId="0" applyFont="1" applyFill="1" applyBorder="1" applyAlignment="1">
      <alignment horizontal="justify" vertical="center" wrapText="1"/>
    </xf>
    <xf numFmtId="4" fontId="27" fillId="0" borderId="3" xfId="0" applyNumberFormat="1" applyFont="1" applyFill="1" applyBorder="1" applyAlignment="1">
      <alignment horizontal="center" vertical="top"/>
    </xf>
    <xf numFmtId="0" fontId="28" fillId="0" borderId="1" xfId="0" applyFont="1" applyFill="1" applyBorder="1" applyAlignment="1">
      <alignment horizontal="justify" vertical="center" wrapText="1"/>
    </xf>
    <xf numFmtId="0" fontId="25"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vertical="center"/>
    </xf>
    <xf numFmtId="0" fontId="20" fillId="0" borderId="0" xfId="0" applyFont="1" applyFill="1" applyAlignment="1">
      <alignment vertical="center"/>
    </xf>
    <xf numFmtId="0" fontId="26" fillId="0" borderId="1" xfId="0" applyFont="1" applyFill="1" applyBorder="1" applyAlignment="1">
      <alignment horizontal="center" vertical="center"/>
    </xf>
    <xf numFmtId="3" fontId="0" fillId="0" borderId="0" xfId="0" applyNumberFormat="1" applyFill="1"/>
    <xf numFmtId="0" fontId="0" fillId="0" borderId="1" xfId="0" applyFont="1" applyFill="1" applyBorder="1"/>
    <xf numFmtId="0" fontId="0" fillId="0" borderId="0" xfId="0" applyFont="1" applyFill="1"/>
    <xf numFmtId="4" fontId="28" fillId="0" borderId="1" xfId="0" applyNumberFormat="1" applyFont="1" applyFill="1" applyBorder="1"/>
    <xf numFmtId="4" fontId="28" fillId="0" borderId="0" xfId="0" applyNumberFormat="1" applyFont="1" applyFill="1"/>
    <xf numFmtId="0" fontId="28" fillId="0" borderId="0" xfId="0" applyFont="1" applyFill="1"/>
    <xf numFmtId="0" fontId="27" fillId="0" borderId="1" xfId="0" applyFont="1" applyFill="1" applyBorder="1" applyAlignment="1">
      <alignment vertical="center" wrapText="1"/>
    </xf>
    <xf numFmtId="3" fontId="12" fillId="0" borderId="1" xfId="0" applyNumberFormat="1" applyFont="1" applyFill="1" applyBorder="1" applyAlignment="1">
      <alignment horizontal="center" vertical="center"/>
    </xf>
    <xf numFmtId="0" fontId="14" fillId="0" borderId="1" xfId="0" applyFont="1" applyFill="1" applyBorder="1"/>
    <xf numFmtId="4" fontId="12" fillId="0" borderId="1" xfId="0" applyNumberFormat="1" applyFont="1" applyFill="1" applyBorder="1" applyAlignment="1">
      <alignment horizontal="center" vertical="center"/>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27" fillId="0" borderId="3" xfId="0" applyFont="1" applyFill="1" applyBorder="1" applyAlignment="1">
      <alignment horizontal="center" vertical="center"/>
    </xf>
    <xf numFmtId="0" fontId="30" fillId="0" borderId="0" xfId="0" applyFont="1" applyFill="1" applyAlignment="1">
      <alignment horizontal="center" vertical="center" wrapText="1"/>
    </xf>
    <xf numFmtId="0" fontId="23" fillId="0" borderId="0" xfId="0" applyFont="1" applyAlignment="1">
      <alignment horizontal="right" vertical="center" wrapText="1"/>
    </xf>
    <xf numFmtId="0" fontId="25" fillId="0" borderId="1" xfId="0" applyFont="1" applyBorder="1" applyAlignment="1">
      <alignment horizontal="center" vertical="center" wrapText="1"/>
    </xf>
    <xf numFmtId="4" fontId="25" fillId="0" borderId="1" xfId="0" applyNumberFormat="1" applyFont="1" applyFill="1" applyBorder="1" applyAlignment="1">
      <alignment vertical="center"/>
    </xf>
    <xf numFmtId="165" fontId="25" fillId="0" borderId="1" xfId="1" applyNumberFormat="1" applyFont="1" applyFill="1" applyBorder="1" applyAlignment="1">
      <alignment vertical="center"/>
    </xf>
    <xf numFmtId="0" fontId="0" fillId="0" borderId="1" xfId="0" applyBorder="1"/>
    <xf numFmtId="0" fontId="25" fillId="0" borderId="3" xfId="0" applyFont="1" applyBorder="1" applyAlignment="1">
      <alignment horizontal="center" vertical="center" wrapText="1"/>
    </xf>
    <xf numFmtId="0" fontId="25" fillId="0" borderId="3" xfId="0" applyFont="1" applyBorder="1" applyAlignment="1">
      <alignment horizontal="left" vertical="center" wrapText="1"/>
    </xf>
    <xf numFmtId="3" fontId="25" fillId="0" borderId="3" xfId="0" applyNumberFormat="1" applyFont="1" applyBorder="1" applyAlignment="1">
      <alignment horizontal="center" vertical="center"/>
    </xf>
    <xf numFmtId="4" fontId="27" fillId="0" borderId="3" xfId="0" applyNumberFormat="1" applyFont="1" applyFill="1" applyBorder="1" applyAlignment="1">
      <alignment horizontal="right" vertical="center"/>
    </xf>
    <xf numFmtId="0" fontId="25" fillId="0" borderId="1" xfId="0" applyFont="1" applyBorder="1" applyAlignment="1">
      <alignment horizontal="justify" vertical="center" wrapText="1"/>
    </xf>
    <xf numFmtId="3" fontId="25" fillId="0" borderId="1" xfId="0" applyNumberFormat="1" applyFont="1" applyBorder="1" applyAlignment="1">
      <alignment horizontal="center" vertical="center"/>
    </xf>
    <xf numFmtId="4" fontId="26" fillId="0" borderId="1" xfId="0" applyNumberFormat="1" applyFont="1" applyFill="1" applyBorder="1" applyAlignment="1">
      <alignment horizontal="right" vertical="center"/>
    </xf>
    <xf numFmtId="43" fontId="26" fillId="0" borderId="1" xfId="1" applyFont="1" applyFill="1" applyBorder="1" applyAlignment="1">
      <alignment horizontal="right" vertical="center"/>
    </xf>
    <xf numFmtId="4" fontId="26" fillId="0" borderId="1" xfId="0" applyNumberFormat="1" applyFont="1" applyFill="1" applyBorder="1" applyAlignment="1">
      <alignment vertical="center"/>
    </xf>
    <xf numFmtId="165" fontId="28" fillId="0" borderId="1" xfId="1" applyNumberFormat="1" applyFont="1" applyFill="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vertical="center" wrapText="1"/>
    </xf>
    <xf numFmtId="0" fontId="26" fillId="0" borderId="1" xfId="0" applyFont="1" applyBorder="1" applyAlignment="1">
      <alignment horizontal="center" vertical="center"/>
    </xf>
    <xf numFmtId="4" fontId="25" fillId="0" borderId="1" xfId="0" applyNumberFormat="1" applyFont="1" applyFill="1" applyBorder="1" applyAlignment="1">
      <alignment horizontal="right" vertical="center"/>
    </xf>
    <xf numFmtId="0" fontId="25" fillId="0" borderId="4" xfId="0" applyFont="1" applyBorder="1" applyAlignment="1">
      <alignment horizontal="center" vertical="center" wrapText="1"/>
    </xf>
    <xf numFmtId="4" fontId="25" fillId="0" borderId="1" xfId="0" applyNumberFormat="1" applyFont="1" applyFill="1" applyBorder="1" applyAlignment="1">
      <alignment horizontal="center" vertical="center" wrapText="1"/>
    </xf>
    <xf numFmtId="0" fontId="27" fillId="0" borderId="0" xfId="0" applyFont="1" applyFill="1" applyBorder="1" applyAlignment="1">
      <alignment horizontal="center" vertical="center"/>
    </xf>
    <xf numFmtId="0" fontId="28" fillId="0" borderId="0" xfId="0" applyFont="1" applyFill="1" applyBorder="1" applyAlignment="1">
      <alignment horizontal="justify" vertical="center" wrapText="1"/>
    </xf>
    <xf numFmtId="0" fontId="12" fillId="0" borderId="0" xfId="0" applyFont="1" applyFill="1" applyBorder="1" applyAlignment="1">
      <alignment horizontal="center" vertical="center" wrapText="1"/>
    </xf>
    <xf numFmtId="0" fontId="27" fillId="0" borderId="0" xfId="0" applyNumberFormat="1" applyFont="1" applyFill="1" applyBorder="1" applyAlignment="1">
      <alignment horizontal="center" vertical="center" wrapText="1"/>
    </xf>
    <xf numFmtId="4" fontId="28" fillId="0" borderId="0" xfId="0" applyNumberFormat="1" applyFont="1" applyFill="1" applyBorder="1" applyAlignment="1">
      <alignment horizontal="center" vertical="center"/>
    </xf>
    <xf numFmtId="43" fontId="27" fillId="0" borderId="0" xfId="1" applyFont="1" applyFill="1" applyBorder="1" applyAlignment="1">
      <alignment horizontal="center" vertical="center"/>
    </xf>
    <xf numFmtId="0" fontId="14" fillId="0" borderId="0" xfId="0" applyFont="1" applyFill="1" applyBorder="1"/>
    <xf numFmtId="3" fontId="14" fillId="0" borderId="1" xfId="0" applyNumberFormat="1" applyFont="1" applyBorder="1"/>
    <xf numFmtId="3" fontId="14" fillId="0" borderId="1" xfId="1" applyNumberFormat="1" applyFont="1" applyBorder="1"/>
    <xf numFmtId="43" fontId="27" fillId="0" borderId="1" xfId="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 fontId="26" fillId="0" borderId="3" xfId="0" applyNumberFormat="1" applyFont="1" applyFill="1" applyBorder="1" applyAlignment="1">
      <alignment horizontal="right" vertical="center"/>
    </xf>
    <xf numFmtId="43" fontId="26" fillId="0" borderId="1" xfId="1" applyFont="1" applyFill="1" applyBorder="1" applyAlignment="1">
      <alignment horizontal="center" vertical="center"/>
    </xf>
    <xf numFmtId="43" fontId="7" fillId="3" borderId="1" xfId="0" applyNumberFormat="1" applyFont="1" applyFill="1" applyBorder="1" applyAlignment="1">
      <alignment vertical="center"/>
    </xf>
    <xf numFmtId="0" fontId="7" fillId="3" borderId="1" xfId="0" applyFont="1" applyFill="1" applyBorder="1" applyAlignment="1">
      <alignment horizontal="justify" vertical="center" wrapText="1"/>
    </xf>
    <xf numFmtId="164" fontId="7" fillId="0"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4" fontId="12" fillId="3" borderId="1" xfId="1" applyNumberFormat="1" applyFont="1" applyFill="1" applyBorder="1" applyAlignment="1">
      <alignment horizontal="justify" vertical="center" wrapText="1"/>
    </xf>
    <xf numFmtId="0" fontId="7" fillId="0" borderId="1" xfId="0" applyFont="1" applyFill="1" applyBorder="1" applyAlignment="1">
      <alignment horizontal="justify" vertical="top" wrapText="1"/>
    </xf>
    <xf numFmtId="43" fontId="7" fillId="0" borderId="1" xfId="1" applyNumberFormat="1" applyFont="1" applyFill="1" applyBorder="1" applyAlignment="1">
      <alignment horizontal="center" vertical="center"/>
    </xf>
    <xf numFmtId="0" fontId="5" fillId="0" borderId="1" xfId="0" applyFont="1" applyFill="1" applyBorder="1" applyAlignment="1">
      <alignment horizontal="center" vertical="top"/>
    </xf>
    <xf numFmtId="0" fontId="7" fillId="0" borderId="1" xfId="0" applyFont="1" applyFill="1" applyBorder="1" applyAlignment="1">
      <alignment horizontal="center" vertical="top"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vertical="center" textRotation="90"/>
    </xf>
    <xf numFmtId="0" fontId="5" fillId="0" borderId="1" xfId="0" applyFont="1" applyFill="1" applyBorder="1" applyAlignment="1">
      <alignment horizontal="center" vertical="top" wrapText="1"/>
    </xf>
    <xf numFmtId="0" fontId="7" fillId="0" borderId="1" xfId="0" applyNumberFormat="1" applyFont="1" applyFill="1" applyBorder="1" applyAlignment="1">
      <alignment vertical="center" wrapText="1"/>
    </xf>
    <xf numFmtId="43" fontId="9" fillId="0" borderId="1" xfId="0" applyNumberFormat="1" applyFont="1" applyFill="1" applyBorder="1" applyAlignment="1">
      <alignment vertical="center"/>
    </xf>
    <xf numFmtId="0" fontId="7" fillId="0" borderId="1" xfId="0" applyFont="1" applyFill="1" applyBorder="1" applyAlignment="1">
      <alignment horizontal="center" vertical="center" textRotation="90"/>
    </xf>
    <xf numFmtId="0" fontId="14" fillId="0" borderId="0" xfId="0" applyFont="1" applyAlignment="1">
      <alignment horizontal="justify" vertical="center" wrapText="1"/>
    </xf>
    <xf numFmtId="0" fontId="0" fillId="0" borderId="0" xfId="0" applyAlignment="1">
      <alignment horizontal="justify"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1" fillId="0" borderId="0" xfId="0" applyFont="1" applyFill="1" applyAlignment="1">
      <alignment horizontal="right" vertical="center"/>
    </xf>
    <xf numFmtId="0" fontId="6" fillId="0" borderId="0" xfId="0" applyFont="1" applyAlignment="1">
      <alignment horizontal="center" vertical="center"/>
    </xf>
    <xf numFmtId="0" fontId="8" fillId="0" borderId="0" xfId="0" applyFont="1" applyFill="1" applyAlignment="1">
      <alignment horizontal="center"/>
    </xf>
    <xf numFmtId="43" fontId="7" fillId="0" borderId="1" xfId="0" applyNumberFormat="1" applyFont="1" applyFill="1" applyBorder="1" applyAlignment="1">
      <alignment horizontal="center" vertical="center"/>
    </xf>
    <xf numFmtId="43" fontId="7"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textRotation="90" wrapText="1"/>
    </xf>
    <xf numFmtId="0" fontId="7" fillId="0" borderId="1" xfId="0" applyFont="1" applyFill="1" applyBorder="1" applyAlignment="1">
      <alignment horizontal="center"/>
    </xf>
    <xf numFmtId="0" fontId="5"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0" fillId="0" borderId="1" xfId="0" applyBorder="1" applyAlignment="1">
      <alignment horizontal="justify" vertical="center" wrapText="1"/>
    </xf>
    <xf numFmtId="43" fontId="7" fillId="0" borderId="1" xfId="1"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0" fillId="0" borderId="1" xfId="0" applyFill="1" applyBorder="1" applyAlignment="1">
      <alignment horizontal="justify" vertical="center" wrapText="1"/>
    </xf>
    <xf numFmtId="0" fontId="2"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justify" vertical="top" wrapText="1"/>
    </xf>
    <xf numFmtId="0" fontId="0" fillId="0" borderId="1" xfId="0" applyBorder="1" applyAlignment="1">
      <alignment horizontal="justify" vertical="top"/>
    </xf>
    <xf numFmtId="0" fontId="24" fillId="0" borderId="1" xfId="0" applyFont="1" applyBorder="1" applyAlignment="1">
      <alignment horizontal="center" vertical="center" wrapText="1"/>
    </xf>
    <xf numFmtId="0" fontId="27" fillId="0" borderId="3" xfId="0" applyFont="1" applyFill="1" applyBorder="1" applyAlignment="1">
      <alignment horizontal="justify" vertical="center" wrapText="1"/>
    </xf>
    <xf numFmtId="0" fontId="27" fillId="0" borderId="2" xfId="0" applyFont="1" applyFill="1" applyBorder="1" applyAlignment="1">
      <alignment horizontal="justify" vertical="center" wrapText="1"/>
    </xf>
    <xf numFmtId="0" fontId="27" fillId="0" borderId="4" xfId="0" applyFont="1" applyFill="1" applyBorder="1" applyAlignment="1">
      <alignment horizontal="justify" vertical="center" wrapText="1"/>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30" fillId="0" borderId="0" xfId="0" applyFont="1" applyFill="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22" fillId="0" borderId="0" xfId="0" applyFont="1" applyFill="1" applyAlignment="1">
      <alignment horizontal="center" vertical="center" wrapText="1"/>
    </xf>
    <xf numFmtId="0" fontId="24" fillId="0" borderId="0" xfId="0" applyFont="1" applyFill="1" applyAlignment="1">
      <alignment horizontal="center"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0" fillId="0" borderId="0" xfId="0" applyFont="1" applyFill="1" applyAlignment="1">
      <alignment horizontal="right"/>
    </xf>
    <xf numFmtId="0" fontId="20" fillId="0" borderId="0" xfId="0" applyFont="1" applyFill="1" applyAlignment="1">
      <alignment horizontal="right" vertical="center" wrapText="1"/>
    </xf>
    <xf numFmtId="0" fontId="0" fillId="0" borderId="0" xfId="0" applyFill="1" applyAlignment="1">
      <alignment horizontal="right" vertical="center"/>
    </xf>
    <xf numFmtId="0" fontId="24" fillId="0" borderId="1" xfId="0" applyFont="1" applyFill="1" applyBorder="1" applyAlignment="1">
      <alignment horizontal="center" vertical="center" wrapText="1"/>
    </xf>
    <xf numFmtId="0" fontId="29" fillId="0" borderId="3" xfId="0" applyFont="1" applyFill="1" applyBorder="1" applyAlignment="1">
      <alignment horizontal="justify" vertical="top" wrapText="1"/>
    </xf>
    <xf numFmtId="0" fontId="29" fillId="0" borderId="2" xfId="0" applyFont="1" applyFill="1" applyBorder="1" applyAlignment="1">
      <alignment horizontal="justify" vertical="top" wrapText="1"/>
    </xf>
    <xf numFmtId="0" fontId="29" fillId="0" borderId="4" xfId="0" applyFont="1" applyFill="1" applyBorder="1" applyAlignment="1">
      <alignment horizontal="justify" vertical="top"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6" fillId="0" borderId="0" xfId="0" applyFont="1" applyFill="1" applyAlignment="1">
      <alignment horizontal="left" vertical="center" wrapText="1"/>
    </xf>
    <xf numFmtId="0" fontId="24" fillId="0" borderId="0" xfId="0" applyFont="1" applyFill="1" applyAlignment="1">
      <alignment horizontal="left" vertical="center" wrapText="1"/>
    </xf>
    <xf numFmtId="0" fontId="14" fillId="0" borderId="1" xfId="0" applyFont="1" applyBorder="1" applyAlignment="1">
      <alignment horizontal="center" vertical="center"/>
    </xf>
    <xf numFmtId="0" fontId="10" fillId="0" borderId="0" xfId="0" applyFont="1" applyAlignment="1">
      <alignment horizontal="center" vertical="center" wrapText="1"/>
    </xf>
    <xf numFmtId="0" fontId="13" fillId="0" borderId="0" xfId="0" applyFont="1" applyAlignment="1">
      <alignment horizontal="center" vertical="center" wrapText="1"/>
    </xf>
    <xf numFmtId="0" fontId="14" fillId="0" borderId="1"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M22"/>
  <sheetViews>
    <sheetView tabSelected="1" workbookViewId="0">
      <selection activeCell="Q22" sqref="Q22"/>
    </sheetView>
  </sheetViews>
  <sheetFormatPr defaultRowHeight="15" x14ac:dyDescent="0.25"/>
  <sheetData>
    <row r="4" spans="2:13" ht="15.75" x14ac:dyDescent="0.25">
      <c r="B4" s="17" t="s">
        <v>74</v>
      </c>
    </row>
    <row r="5" spans="2:13" ht="15.75" x14ac:dyDescent="0.25">
      <c r="B5" s="17"/>
    </row>
    <row r="6" spans="2:13" x14ac:dyDescent="0.25">
      <c r="B6" s="188" t="s">
        <v>75</v>
      </c>
      <c r="C6" s="189"/>
      <c r="D6" s="189"/>
      <c r="E6" s="189"/>
      <c r="F6" s="189"/>
      <c r="G6" s="189"/>
      <c r="H6" s="189"/>
      <c r="I6" s="189"/>
      <c r="J6" s="189"/>
      <c r="K6" s="189"/>
      <c r="L6" s="189"/>
      <c r="M6" s="189"/>
    </row>
    <row r="7" spans="2:13" ht="56.25" customHeight="1" x14ac:dyDescent="0.25">
      <c r="B7" s="188" t="s">
        <v>172</v>
      </c>
      <c r="C7" s="189"/>
      <c r="D7" s="189"/>
      <c r="E7" s="189"/>
      <c r="F7" s="189"/>
      <c r="G7" s="189"/>
      <c r="H7" s="189"/>
      <c r="I7" s="189"/>
      <c r="J7" s="189"/>
      <c r="K7" s="189"/>
      <c r="L7" s="189"/>
      <c r="M7" s="189"/>
    </row>
    <row r="8" spans="2:13" ht="41.25" customHeight="1" x14ac:dyDescent="0.25">
      <c r="B8" s="188" t="s">
        <v>173</v>
      </c>
      <c r="C8" s="189"/>
      <c r="D8" s="189"/>
      <c r="E8" s="189"/>
      <c r="F8" s="189"/>
      <c r="G8" s="189"/>
      <c r="H8" s="189"/>
      <c r="I8" s="189"/>
      <c r="J8" s="189"/>
      <c r="K8" s="189"/>
      <c r="L8" s="189"/>
      <c r="M8" s="189"/>
    </row>
    <row r="9" spans="2:13" ht="30.75" customHeight="1" x14ac:dyDescent="0.25">
      <c r="B9" s="188" t="s">
        <v>174</v>
      </c>
      <c r="C9" s="189"/>
      <c r="D9" s="189"/>
      <c r="E9" s="189"/>
      <c r="F9" s="189"/>
      <c r="G9" s="189"/>
      <c r="H9" s="189"/>
      <c r="I9" s="189"/>
      <c r="J9" s="189"/>
      <c r="K9" s="189"/>
      <c r="L9" s="189"/>
      <c r="M9" s="189"/>
    </row>
    <row r="10" spans="2:13" ht="50.25" customHeight="1" x14ac:dyDescent="0.25">
      <c r="B10" s="188" t="s">
        <v>76</v>
      </c>
      <c r="C10" s="189"/>
      <c r="D10" s="189"/>
      <c r="E10" s="189"/>
      <c r="F10" s="189"/>
      <c r="G10" s="189"/>
      <c r="H10" s="189"/>
      <c r="I10" s="189"/>
      <c r="J10" s="189"/>
      <c r="K10" s="189"/>
      <c r="L10" s="189"/>
      <c r="M10" s="189"/>
    </row>
    <row r="11" spans="2:13" x14ac:dyDescent="0.25">
      <c r="B11" s="188" t="s">
        <v>77</v>
      </c>
      <c r="C11" s="189"/>
      <c r="D11" s="189"/>
      <c r="E11" s="189"/>
      <c r="F11" s="189"/>
      <c r="G11" s="189"/>
      <c r="H11" s="189"/>
      <c r="I11" s="189"/>
      <c r="J11" s="189"/>
      <c r="K11" s="189"/>
      <c r="L11" s="189"/>
      <c r="M11" s="189"/>
    </row>
    <row r="12" spans="2:13" ht="31.5" customHeight="1" x14ac:dyDescent="0.25">
      <c r="B12" s="188" t="s">
        <v>78</v>
      </c>
      <c r="C12" s="189"/>
      <c r="D12" s="189"/>
      <c r="E12" s="189"/>
      <c r="F12" s="189"/>
      <c r="G12" s="189"/>
      <c r="H12" s="189"/>
      <c r="I12" s="189"/>
      <c r="J12" s="189"/>
      <c r="K12" s="189"/>
      <c r="L12" s="189"/>
      <c r="M12" s="189"/>
    </row>
    <row r="13" spans="2:13" x14ac:dyDescent="0.25">
      <c r="B13" s="18"/>
    </row>
    <row r="14" spans="2:13" ht="39" customHeight="1" x14ac:dyDescent="0.25">
      <c r="B14" s="188" t="s">
        <v>79</v>
      </c>
      <c r="C14" s="189"/>
      <c r="D14" s="189"/>
      <c r="E14" s="189"/>
      <c r="F14" s="189"/>
      <c r="G14" s="189"/>
      <c r="H14" s="189"/>
      <c r="I14" s="189"/>
      <c r="J14" s="189"/>
      <c r="K14" s="189"/>
      <c r="L14" s="189"/>
      <c r="M14" s="189"/>
    </row>
    <row r="15" spans="2:13" x14ac:dyDescent="0.25">
      <c r="B15" s="18"/>
    </row>
    <row r="16" spans="2:13" x14ac:dyDescent="0.25">
      <c r="B16" s="188" t="s">
        <v>80</v>
      </c>
      <c r="C16" s="189"/>
      <c r="D16" s="189"/>
      <c r="E16" s="189"/>
      <c r="F16" s="189"/>
      <c r="G16" s="189"/>
      <c r="H16" s="189"/>
      <c r="I16" s="189"/>
      <c r="J16" s="189"/>
      <c r="K16" s="189"/>
      <c r="L16" s="189"/>
      <c r="M16" s="189"/>
    </row>
    <row r="17" spans="2:13" ht="51.75" customHeight="1" x14ac:dyDescent="0.25">
      <c r="B17" s="188" t="s">
        <v>81</v>
      </c>
      <c r="C17" s="189"/>
      <c r="D17" s="189"/>
      <c r="E17" s="189"/>
      <c r="F17" s="189"/>
      <c r="G17" s="189"/>
      <c r="H17" s="189"/>
      <c r="I17" s="189"/>
      <c r="J17" s="189"/>
      <c r="K17" s="189"/>
      <c r="L17" s="189"/>
      <c r="M17" s="189"/>
    </row>
    <row r="18" spans="2:13" ht="66.75" customHeight="1" x14ac:dyDescent="0.25">
      <c r="B18" s="188" t="s">
        <v>175</v>
      </c>
      <c r="C18" s="189"/>
      <c r="D18" s="189"/>
      <c r="E18" s="189"/>
      <c r="F18" s="189"/>
      <c r="G18" s="189"/>
      <c r="H18" s="189"/>
      <c r="I18" s="189"/>
      <c r="J18" s="189"/>
      <c r="K18" s="189"/>
      <c r="L18" s="189"/>
      <c r="M18" s="189"/>
    </row>
    <row r="19" spans="2:13" ht="81" customHeight="1" x14ac:dyDescent="0.25">
      <c r="B19" s="188" t="s">
        <v>177</v>
      </c>
      <c r="C19" s="189"/>
      <c r="D19" s="189"/>
      <c r="E19" s="189"/>
      <c r="F19" s="189"/>
      <c r="G19" s="189"/>
      <c r="H19" s="189"/>
      <c r="I19" s="189"/>
      <c r="J19" s="189"/>
      <c r="K19" s="189"/>
      <c r="L19" s="189"/>
      <c r="M19" s="189"/>
    </row>
    <row r="20" spans="2:13" x14ac:dyDescent="0.25">
      <c r="B20" s="188" t="s">
        <v>82</v>
      </c>
      <c r="C20" s="189"/>
      <c r="D20" s="189"/>
      <c r="E20" s="189"/>
      <c r="F20" s="189"/>
      <c r="G20" s="189"/>
      <c r="H20" s="189"/>
      <c r="I20" s="189"/>
      <c r="J20" s="189"/>
      <c r="K20" s="189"/>
      <c r="L20" s="189"/>
      <c r="M20" s="189"/>
    </row>
    <row r="21" spans="2:13" ht="21" customHeight="1" x14ac:dyDescent="0.25">
      <c r="B21" s="188" t="s">
        <v>83</v>
      </c>
      <c r="C21" s="189"/>
      <c r="D21" s="189"/>
      <c r="E21" s="189"/>
      <c r="F21" s="189"/>
      <c r="G21" s="189"/>
      <c r="H21" s="189"/>
      <c r="I21" s="189"/>
      <c r="J21" s="189"/>
      <c r="K21" s="189"/>
      <c r="L21" s="189"/>
      <c r="M21" s="189"/>
    </row>
    <row r="22" spans="2:13" ht="90" customHeight="1" x14ac:dyDescent="0.25">
      <c r="B22" s="188" t="s">
        <v>176</v>
      </c>
      <c r="C22" s="189"/>
      <c r="D22" s="189"/>
      <c r="E22" s="189"/>
      <c r="F22" s="189"/>
      <c r="G22" s="189"/>
      <c r="H22" s="189"/>
      <c r="I22" s="189"/>
      <c r="J22" s="189"/>
      <c r="K22" s="189"/>
      <c r="L22" s="189"/>
      <c r="M22" s="189"/>
    </row>
  </sheetData>
  <sheetProtection algorithmName="SHA-512" hashValue="ALSyKunKJR6KGpf7t96Yu+YiddyAGvgDgn3IISudqGKr52BEHUdloPxMSeF+d9fHxJxFaleW7c+2FryTD0LkDg==" saltValue="Uq1I8iqJ42reSDRbAZUg0g==" spinCount="100000" sheet="1" formatCells="0" formatColumns="0" formatRows="0" insertColumns="0" insertRows="0" insertHyperlinks="0" deleteColumns="0" deleteRows="0" sort="0" autoFilter="0" pivotTables="0"/>
  <mergeCells count="15">
    <mergeCell ref="B19:M19"/>
    <mergeCell ref="B20:M20"/>
    <mergeCell ref="B21:M21"/>
    <mergeCell ref="B22:M22"/>
    <mergeCell ref="B12:M12"/>
    <mergeCell ref="B14:M14"/>
    <mergeCell ref="B16:M16"/>
    <mergeCell ref="B17:M17"/>
    <mergeCell ref="B18:M18"/>
    <mergeCell ref="B11:M11"/>
    <mergeCell ref="B6:M6"/>
    <mergeCell ref="B7:M7"/>
    <mergeCell ref="B8:M8"/>
    <mergeCell ref="B9:M9"/>
    <mergeCell ref="B10:M10"/>
  </mergeCells>
  <pageMargins left="0.70866141732283472" right="0" top="0.74803149606299213" bottom="0.74803149606299213" header="0.31496062992125984" footer="0.31496062992125984"/>
  <pageSetup paperSize="9" scale="7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4"/>
  <sheetViews>
    <sheetView zoomScale="80" zoomScaleNormal="80" workbookViewId="0">
      <selection activeCell="I13" sqref="I13"/>
    </sheetView>
  </sheetViews>
  <sheetFormatPr defaultRowHeight="15" x14ac:dyDescent="0.25"/>
  <cols>
    <col min="1" max="1" width="6.7109375" style="10" customWidth="1"/>
    <col min="2" max="2" width="26.85546875" style="10" customWidth="1"/>
    <col min="3" max="3" width="28.42578125" style="10" customWidth="1"/>
    <col min="4" max="4" width="9.7109375" style="22" customWidth="1"/>
    <col min="5" max="6" width="9.140625" style="10" customWidth="1"/>
    <col min="7" max="7" width="15.5703125" style="10" customWidth="1"/>
    <col min="8" max="8" width="32.7109375" style="10" customWidth="1"/>
    <col min="9" max="9" width="16.5703125" style="10" customWidth="1"/>
    <col min="10" max="10" width="16.140625" style="10" customWidth="1"/>
    <col min="11" max="11" width="14.28515625" style="10" bestFit="1" customWidth="1"/>
    <col min="12" max="12" width="19.42578125" style="10" customWidth="1"/>
    <col min="13" max="13" width="15.140625" style="10" customWidth="1"/>
    <col min="14" max="14" width="14.140625" style="10" customWidth="1"/>
    <col min="15" max="15" width="10.140625" style="10" customWidth="1"/>
    <col min="16" max="16" width="13.85546875" style="10" customWidth="1"/>
    <col min="17" max="17" width="10.42578125" style="10" customWidth="1"/>
    <col min="18" max="18" width="33.5703125" style="10" customWidth="1"/>
    <col min="19" max="19" width="10.140625" style="10" customWidth="1"/>
    <col min="20" max="20" width="10.28515625" style="10" customWidth="1"/>
    <col min="21" max="22" width="9.140625" style="10"/>
    <col min="23" max="23" width="10" style="10" customWidth="1"/>
    <col min="24" max="24" width="10.140625" style="10" customWidth="1"/>
    <col min="25" max="25" width="48" style="10" customWidth="1"/>
    <col min="26" max="26" width="43" style="10" customWidth="1"/>
    <col min="27" max="16384" width="9.140625" style="10"/>
  </cols>
  <sheetData>
    <row r="1" spans="1:26" s="20" customFormat="1" ht="15.75" x14ac:dyDescent="0.25">
      <c r="A1" s="192"/>
      <c r="B1" s="192"/>
      <c r="C1" s="192"/>
      <c r="D1" s="192"/>
      <c r="E1" s="192"/>
      <c r="F1" s="192"/>
      <c r="G1" s="192"/>
      <c r="H1" s="192"/>
      <c r="I1" s="192"/>
      <c r="J1" s="192"/>
      <c r="K1" s="192"/>
      <c r="L1" s="192"/>
      <c r="M1" s="192"/>
      <c r="N1" s="192"/>
      <c r="O1" s="19"/>
      <c r="P1" s="19"/>
      <c r="Q1" s="19"/>
      <c r="R1" s="19"/>
      <c r="S1" s="19"/>
      <c r="T1" s="19"/>
      <c r="Z1" s="1" t="s">
        <v>84</v>
      </c>
    </row>
    <row r="2" spans="1:26" s="20" customFormat="1" ht="15.75" x14ac:dyDescent="0.25">
      <c r="A2" s="192"/>
      <c r="B2" s="192"/>
      <c r="C2" s="192"/>
      <c r="D2" s="192"/>
      <c r="E2" s="192"/>
      <c r="F2" s="192"/>
      <c r="G2" s="192"/>
      <c r="H2" s="192"/>
      <c r="I2" s="192"/>
      <c r="J2" s="192"/>
      <c r="K2" s="192"/>
      <c r="L2" s="192"/>
      <c r="M2" s="192"/>
      <c r="N2" s="192"/>
      <c r="O2" s="19"/>
      <c r="P2" s="19"/>
      <c r="Q2" s="19"/>
      <c r="R2" s="19"/>
      <c r="S2" s="19"/>
      <c r="T2" s="19"/>
      <c r="Z2" s="1" t="s">
        <v>85</v>
      </c>
    </row>
    <row r="3" spans="1:26" s="20" customFormat="1" ht="15.75" x14ac:dyDescent="0.25">
      <c r="A3" s="192"/>
      <c r="B3" s="192"/>
      <c r="C3" s="192"/>
      <c r="D3" s="192"/>
      <c r="E3" s="192"/>
      <c r="F3" s="192"/>
      <c r="G3" s="192"/>
      <c r="H3" s="192"/>
      <c r="I3" s="192"/>
      <c r="J3" s="192"/>
      <c r="K3" s="192"/>
      <c r="L3" s="192"/>
      <c r="M3" s="192"/>
      <c r="N3" s="192"/>
      <c r="O3" s="19"/>
      <c r="P3" s="19"/>
      <c r="Q3" s="19"/>
      <c r="R3" s="19"/>
      <c r="S3" s="19"/>
      <c r="T3" s="19"/>
      <c r="Z3" s="1" t="s">
        <v>86</v>
      </c>
    </row>
    <row r="4" spans="1:26" ht="42" customHeight="1" x14ac:dyDescent="0.3">
      <c r="A4" s="193" t="s">
        <v>181</v>
      </c>
      <c r="B4" s="193"/>
      <c r="C4" s="193"/>
      <c r="D4" s="193"/>
      <c r="E4" s="193"/>
      <c r="F4" s="193"/>
      <c r="G4" s="193"/>
      <c r="H4" s="193"/>
      <c r="I4" s="193"/>
      <c r="J4" s="193"/>
      <c r="K4" s="193"/>
      <c r="L4" s="193"/>
      <c r="M4" s="193"/>
      <c r="N4" s="193"/>
      <c r="O4" s="21"/>
      <c r="P4" s="21"/>
      <c r="Q4" s="21"/>
      <c r="R4" s="21"/>
      <c r="S4" s="21"/>
      <c r="T4" s="21"/>
      <c r="U4" s="21"/>
      <c r="V4" s="21"/>
      <c r="W4" s="21"/>
      <c r="X4" s="21"/>
      <c r="Y4" s="21"/>
      <c r="Z4" s="11" t="s">
        <v>87</v>
      </c>
    </row>
    <row r="5" spans="1:26" ht="4.5" customHeight="1" x14ac:dyDescent="0.25"/>
    <row r="6" spans="1:26" s="24" customFormat="1" ht="15" customHeight="1" x14ac:dyDescent="0.2">
      <c r="A6" s="194" t="s">
        <v>22</v>
      </c>
      <c r="B6" s="194"/>
      <c r="C6" s="194"/>
      <c r="D6" s="194"/>
      <c r="E6" s="194"/>
      <c r="F6" s="194"/>
      <c r="G6" s="194"/>
      <c r="H6" s="194"/>
      <c r="I6" s="194"/>
      <c r="J6" s="194"/>
      <c r="K6" s="194"/>
      <c r="L6" s="194"/>
      <c r="M6" s="194"/>
      <c r="N6" s="194"/>
      <c r="O6" s="23"/>
      <c r="P6" s="23"/>
      <c r="Q6" s="23"/>
      <c r="R6" s="23"/>
      <c r="S6" s="23"/>
      <c r="T6" s="23"/>
      <c r="U6" s="23"/>
      <c r="V6" s="23"/>
      <c r="W6" s="23"/>
      <c r="X6" s="23"/>
      <c r="Y6" s="23"/>
    </row>
    <row r="7" spans="1:26" s="24" customFormat="1" ht="14.25" x14ac:dyDescent="0.2">
      <c r="A7" s="23"/>
      <c r="D7" s="25"/>
      <c r="F7" s="26" t="s">
        <v>17</v>
      </c>
      <c r="G7" s="26"/>
      <c r="H7" s="26"/>
      <c r="I7" s="26"/>
      <c r="J7" s="26"/>
      <c r="K7" s="26"/>
      <c r="L7" s="26"/>
      <c r="M7" s="23"/>
      <c r="N7" s="23"/>
      <c r="O7" s="23"/>
      <c r="P7" s="23"/>
      <c r="Q7" s="23"/>
      <c r="R7" s="23"/>
      <c r="S7" s="23"/>
      <c r="T7" s="23"/>
      <c r="U7" s="23"/>
      <c r="V7" s="23"/>
      <c r="W7" s="23"/>
      <c r="X7" s="23"/>
      <c r="Y7" s="23"/>
    </row>
    <row r="9" spans="1:26" ht="47.25" customHeight="1" x14ac:dyDescent="0.25">
      <c r="A9" s="190" t="s">
        <v>0</v>
      </c>
      <c r="B9" s="191" t="s">
        <v>1</v>
      </c>
      <c r="C9" s="191"/>
      <c r="D9" s="191"/>
      <c r="E9" s="191"/>
      <c r="F9" s="191"/>
      <c r="G9" s="191"/>
      <c r="H9" s="191" t="s">
        <v>88</v>
      </c>
      <c r="I9" s="191" t="s">
        <v>7</v>
      </c>
      <c r="J9" s="191"/>
      <c r="K9" s="191"/>
      <c r="L9" s="191"/>
      <c r="M9" s="191" t="s">
        <v>89</v>
      </c>
      <c r="N9" s="191"/>
      <c r="O9" s="191"/>
      <c r="P9" s="191"/>
      <c r="Q9" s="191" t="s">
        <v>90</v>
      </c>
      <c r="R9" s="191"/>
      <c r="S9" s="191"/>
      <c r="T9" s="191"/>
      <c r="U9" s="191"/>
      <c r="V9" s="191"/>
      <c r="W9" s="191"/>
      <c r="X9" s="191"/>
      <c r="Y9" s="191" t="s">
        <v>91</v>
      </c>
      <c r="Z9" s="191" t="s">
        <v>92</v>
      </c>
    </row>
    <row r="10" spans="1:26" ht="150.75" customHeight="1" x14ac:dyDescent="0.25">
      <c r="A10" s="190"/>
      <c r="B10" s="191" t="s">
        <v>2</v>
      </c>
      <c r="C10" s="191" t="s">
        <v>24</v>
      </c>
      <c r="D10" s="191" t="s">
        <v>3</v>
      </c>
      <c r="E10" s="191" t="s">
        <v>4</v>
      </c>
      <c r="F10" s="191"/>
      <c r="G10" s="191" t="s">
        <v>93</v>
      </c>
      <c r="H10" s="191"/>
      <c r="I10" s="191" t="s">
        <v>5</v>
      </c>
      <c r="J10" s="191" t="s">
        <v>8</v>
      </c>
      <c r="K10" s="191" t="s">
        <v>208</v>
      </c>
      <c r="L10" s="191" t="s">
        <v>23</v>
      </c>
      <c r="M10" s="191" t="s">
        <v>94</v>
      </c>
      <c r="N10" s="191"/>
      <c r="O10" s="191" t="s">
        <v>95</v>
      </c>
      <c r="P10" s="191" t="s">
        <v>96</v>
      </c>
      <c r="Q10" s="191" t="s">
        <v>97</v>
      </c>
      <c r="R10" s="191"/>
      <c r="S10" s="191" t="s">
        <v>98</v>
      </c>
      <c r="T10" s="191"/>
      <c r="U10" s="191" t="s">
        <v>99</v>
      </c>
      <c r="V10" s="191"/>
      <c r="W10" s="191" t="s">
        <v>100</v>
      </c>
      <c r="X10" s="191"/>
      <c r="Y10" s="191"/>
      <c r="Z10" s="191"/>
    </row>
    <row r="11" spans="1:26" ht="58.5" customHeight="1" x14ac:dyDescent="0.25">
      <c r="A11" s="190"/>
      <c r="B11" s="191"/>
      <c r="C11" s="191"/>
      <c r="D11" s="191"/>
      <c r="E11" s="169" t="s">
        <v>5</v>
      </c>
      <c r="F11" s="169" t="s">
        <v>6</v>
      </c>
      <c r="G11" s="191"/>
      <c r="H11" s="191"/>
      <c r="I11" s="191"/>
      <c r="J11" s="191"/>
      <c r="K11" s="191"/>
      <c r="L11" s="191"/>
      <c r="M11" s="169" t="s">
        <v>101</v>
      </c>
      <c r="N11" s="169" t="s">
        <v>102</v>
      </c>
      <c r="O11" s="191"/>
      <c r="P11" s="191"/>
      <c r="Q11" s="170" t="s">
        <v>103</v>
      </c>
      <c r="R11" s="170" t="s">
        <v>104</v>
      </c>
      <c r="S11" s="170" t="s">
        <v>103</v>
      </c>
      <c r="T11" s="170" t="s">
        <v>104</v>
      </c>
      <c r="U11" s="170" t="s">
        <v>5</v>
      </c>
      <c r="V11" s="170" t="s">
        <v>6</v>
      </c>
      <c r="W11" s="170" t="s">
        <v>103</v>
      </c>
      <c r="X11" s="170" t="s">
        <v>104</v>
      </c>
      <c r="Y11" s="191"/>
      <c r="Z11" s="191"/>
    </row>
    <row r="12" spans="1:26" s="27" customFormat="1" x14ac:dyDescent="0.25">
      <c r="A12" s="169">
        <v>1</v>
      </c>
      <c r="B12" s="169">
        <v>2</v>
      </c>
      <c r="C12" s="169">
        <v>3</v>
      </c>
      <c r="D12" s="169">
        <v>4</v>
      </c>
      <c r="E12" s="169">
        <v>5</v>
      </c>
      <c r="F12" s="169">
        <v>6</v>
      </c>
      <c r="G12" s="169">
        <v>7</v>
      </c>
      <c r="H12" s="169">
        <v>8</v>
      </c>
      <c r="I12" s="169">
        <v>9</v>
      </c>
      <c r="J12" s="169">
        <v>10</v>
      </c>
      <c r="K12" s="169">
        <v>11</v>
      </c>
      <c r="L12" s="169">
        <v>12</v>
      </c>
      <c r="M12" s="169">
        <v>13</v>
      </c>
      <c r="N12" s="169">
        <v>14</v>
      </c>
      <c r="O12" s="169">
        <v>15</v>
      </c>
      <c r="P12" s="169">
        <v>16</v>
      </c>
      <c r="Q12" s="169">
        <v>17</v>
      </c>
      <c r="R12" s="169">
        <v>18</v>
      </c>
      <c r="S12" s="169">
        <v>19</v>
      </c>
      <c r="T12" s="169">
        <v>20</v>
      </c>
      <c r="U12" s="169">
        <v>21</v>
      </c>
      <c r="V12" s="169">
        <v>22</v>
      </c>
      <c r="W12" s="169">
        <v>23</v>
      </c>
      <c r="X12" s="169">
        <v>24</v>
      </c>
      <c r="Y12" s="169">
        <v>25</v>
      </c>
      <c r="Z12" s="169">
        <v>26</v>
      </c>
    </row>
    <row r="13" spans="1:26" s="27" customFormat="1" ht="26.25" customHeight="1" x14ac:dyDescent="0.25">
      <c r="A13" s="197" t="s">
        <v>14</v>
      </c>
      <c r="B13" s="197"/>
      <c r="C13" s="197"/>
      <c r="D13" s="197"/>
      <c r="E13" s="197"/>
      <c r="F13" s="169"/>
      <c r="G13" s="169"/>
      <c r="H13" s="169"/>
      <c r="I13" s="169"/>
      <c r="J13" s="169"/>
      <c r="K13" s="169"/>
      <c r="L13" s="169"/>
      <c r="M13" s="169"/>
      <c r="N13" s="169"/>
      <c r="O13" s="169"/>
      <c r="P13" s="169"/>
      <c r="Q13" s="169"/>
      <c r="R13" s="169"/>
      <c r="S13" s="169"/>
      <c r="T13" s="169"/>
      <c r="U13" s="169"/>
      <c r="V13" s="169"/>
      <c r="W13" s="190"/>
      <c r="X13" s="190"/>
      <c r="Y13" s="169"/>
      <c r="Z13" s="169"/>
    </row>
    <row r="14" spans="1:26" ht="21.75" customHeight="1" x14ac:dyDescent="0.25">
      <c r="A14" s="197" t="s">
        <v>71</v>
      </c>
      <c r="B14" s="197"/>
      <c r="C14" s="197"/>
      <c r="D14" s="16"/>
      <c r="E14" s="14"/>
      <c r="F14" s="14"/>
      <c r="G14" s="14"/>
      <c r="H14" s="28"/>
      <c r="I14" s="29">
        <f>SUM(I15:I24)</f>
        <v>295529.32999999996</v>
      </c>
      <c r="J14" s="29">
        <f>SUM(J15:J24)</f>
        <v>296499.90999999997</v>
      </c>
      <c r="K14" s="29">
        <f>SUM(K15:K24)</f>
        <v>970.57999999999447</v>
      </c>
      <c r="L14" s="14"/>
      <c r="M14" s="29">
        <f>SUM(M15:M24)</f>
        <v>296499.90999999997</v>
      </c>
      <c r="N14" s="29">
        <f>SUM(N15:N24)</f>
        <v>0</v>
      </c>
      <c r="O14" s="29">
        <v>0</v>
      </c>
      <c r="P14" s="29">
        <v>0</v>
      </c>
      <c r="Q14" s="14"/>
      <c r="R14" s="14"/>
      <c r="S14" s="14"/>
      <c r="T14" s="14"/>
      <c r="U14" s="14"/>
      <c r="V14" s="14"/>
      <c r="W14" s="199"/>
      <c r="X14" s="199"/>
      <c r="Y14" s="14"/>
      <c r="Z14" s="28"/>
    </row>
    <row r="15" spans="1:26" ht="109.5" customHeight="1" x14ac:dyDescent="0.25">
      <c r="A15" s="15" t="s">
        <v>9</v>
      </c>
      <c r="B15" s="191" t="s">
        <v>13</v>
      </c>
      <c r="C15" s="30" t="s">
        <v>182</v>
      </c>
      <c r="D15" s="169" t="s">
        <v>66</v>
      </c>
      <c r="E15" s="169">
        <v>2</v>
      </c>
      <c r="F15" s="169">
        <v>2</v>
      </c>
      <c r="G15" s="190" t="s">
        <v>180</v>
      </c>
      <c r="H15" s="198" t="s">
        <v>228</v>
      </c>
      <c r="I15" s="31">
        <v>7142.86</v>
      </c>
      <c r="J15" s="31">
        <f>I15</f>
        <v>7142.86</v>
      </c>
      <c r="K15" s="31">
        <v>0</v>
      </c>
      <c r="L15" s="32" t="s">
        <v>21</v>
      </c>
      <c r="M15" s="33">
        <f t="shared" ref="M15:M21" si="0">J15</f>
        <v>7142.86</v>
      </c>
      <c r="N15" s="33">
        <v>0</v>
      </c>
      <c r="O15" s="33">
        <v>0</v>
      </c>
      <c r="P15" s="33">
        <v>0</v>
      </c>
      <c r="Q15" s="33">
        <v>0</v>
      </c>
      <c r="R15" s="34" t="s">
        <v>229</v>
      </c>
      <c r="S15" s="35" t="s">
        <v>65</v>
      </c>
      <c r="T15" s="170" t="s">
        <v>105</v>
      </c>
      <c r="U15" s="35" t="s">
        <v>65</v>
      </c>
      <c r="V15" s="35" t="s">
        <v>65</v>
      </c>
      <c r="W15" s="190" t="s">
        <v>106</v>
      </c>
      <c r="X15" s="190"/>
      <c r="Y15" s="201" t="s">
        <v>244</v>
      </c>
      <c r="Z15" s="198" t="s">
        <v>257</v>
      </c>
    </row>
    <row r="16" spans="1:26" ht="217.5" customHeight="1" x14ac:dyDescent="0.25">
      <c r="A16" s="15" t="s">
        <v>18</v>
      </c>
      <c r="B16" s="191"/>
      <c r="C16" s="30" t="s">
        <v>183</v>
      </c>
      <c r="D16" s="169" t="s">
        <v>66</v>
      </c>
      <c r="E16" s="169">
        <v>2</v>
      </c>
      <c r="F16" s="169">
        <v>2</v>
      </c>
      <c r="G16" s="190"/>
      <c r="H16" s="198"/>
      <c r="I16" s="31">
        <f>9017.86*2</f>
        <v>18035.72</v>
      </c>
      <c r="J16" s="31">
        <f>I16</f>
        <v>18035.72</v>
      </c>
      <c r="K16" s="31">
        <v>0</v>
      </c>
      <c r="L16" s="32" t="s">
        <v>21</v>
      </c>
      <c r="M16" s="33">
        <f t="shared" si="0"/>
        <v>18035.72</v>
      </c>
      <c r="N16" s="33">
        <v>0</v>
      </c>
      <c r="O16" s="33">
        <v>0</v>
      </c>
      <c r="P16" s="33">
        <v>0</v>
      </c>
      <c r="Q16" s="33" t="s">
        <v>230</v>
      </c>
      <c r="R16" s="34" t="s">
        <v>231</v>
      </c>
      <c r="S16" s="35">
        <v>100</v>
      </c>
      <c r="T16" s="170">
        <v>3</v>
      </c>
      <c r="U16" s="35" t="s">
        <v>65</v>
      </c>
      <c r="V16" s="35" t="s">
        <v>65</v>
      </c>
      <c r="W16" s="190" t="s">
        <v>106</v>
      </c>
      <c r="X16" s="190"/>
      <c r="Y16" s="202"/>
      <c r="Z16" s="198"/>
    </row>
    <row r="17" spans="1:26" ht="160.5" customHeight="1" x14ac:dyDescent="0.25">
      <c r="A17" s="15" t="s">
        <v>43</v>
      </c>
      <c r="B17" s="191" t="s">
        <v>13</v>
      </c>
      <c r="C17" s="30" t="s">
        <v>189</v>
      </c>
      <c r="D17" s="169" t="s">
        <v>70</v>
      </c>
      <c r="E17" s="169">
        <v>1</v>
      </c>
      <c r="F17" s="169">
        <v>1</v>
      </c>
      <c r="G17" s="190" t="s">
        <v>180</v>
      </c>
      <c r="H17" s="198" t="s">
        <v>228</v>
      </c>
      <c r="I17" s="31">
        <v>86862.6</v>
      </c>
      <c r="J17" s="31">
        <f>I17</f>
        <v>86862.6</v>
      </c>
      <c r="K17" s="31">
        <v>0</v>
      </c>
      <c r="L17" s="32" t="s">
        <v>21</v>
      </c>
      <c r="M17" s="33">
        <f t="shared" si="0"/>
        <v>86862.6</v>
      </c>
      <c r="N17" s="33">
        <v>0</v>
      </c>
      <c r="O17" s="33"/>
      <c r="P17" s="33"/>
      <c r="Q17" s="33"/>
      <c r="R17" s="34" t="s">
        <v>232</v>
      </c>
      <c r="S17" s="35"/>
      <c r="T17" s="170" t="s">
        <v>105</v>
      </c>
      <c r="U17" s="35"/>
      <c r="V17" s="35"/>
      <c r="W17" s="190" t="s">
        <v>106</v>
      </c>
      <c r="X17" s="190"/>
      <c r="Y17" s="34" t="s">
        <v>245</v>
      </c>
      <c r="Z17" s="198" t="s">
        <v>258</v>
      </c>
    </row>
    <row r="18" spans="1:26" ht="123" customHeight="1" x14ac:dyDescent="0.25">
      <c r="A18" s="36" t="s">
        <v>45</v>
      </c>
      <c r="B18" s="191"/>
      <c r="C18" s="30" t="s">
        <v>190</v>
      </c>
      <c r="D18" s="169" t="s">
        <v>66</v>
      </c>
      <c r="E18" s="169">
        <v>9282</v>
      </c>
      <c r="F18" s="169">
        <v>9312</v>
      </c>
      <c r="G18" s="190"/>
      <c r="H18" s="198"/>
      <c r="I18" s="33">
        <v>58482.07</v>
      </c>
      <c r="J18" s="33">
        <v>58671.09</v>
      </c>
      <c r="K18" s="31">
        <f>J18-I18</f>
        <v>189.0199999999968</v>
      </c>
      <c r="L18" s="32" t="s">
        <v>196</v>
      </c>
      <c r="M18" s="33">
        <f t="shared" si="0"/>
        <v>58671.09</v>
      </c>
      <c r="N18" s="33">
        <v>0</v>
      </c>
      <c r="O18" s="33"/>
      <c r="P18" s="33"/>
      <c r="Q18" s="33"/>
      <c r="R18" s="34" t="s">
        <v>233</v>
      </c>
      <c r="S18" s="35">
        <v>85</v>
      </c>
      <c r="T18" s="170">
        <v>68</v>
      </c>
      <c r="U18" s="35"/>
      <c r="V18" s="35"/>
      <c r="W18" s="190" t="s">
        <v>106</v>
      </c>
      <c r="X18" s="190"/>
      <c r="Y18" s="34" t="s">
        <v>246</v>
      </c>
      <c r="Z18" s="198"/>
    </row>
    <row r="19" spans="1:26" ht="135" customHeight="1" x14ac:dyDescent="0.25">
      <c r="A19" s="36" t="s">
        <v>184</v>
      </c>
      <c r="B19" s="191"/>
      <c r="C19" s="30" t="s">
        <v>191</v>
      </c>
      <c r="D19" s="169" t="s">
        <v>70</v>
      </c>
      <c r="E19" s="169">
        <v>1</v>
      </c>
      <c r="F19" s="169">
        <v>1</v>
      </c>
      <c r="G19" s="190"/>
      <c r="H19" s="198"/>
      <c r="I19" s="33">
        <v>23569.93</v>
      </c>
      <c r="J19" s="33">
        <f>I19</f>
        <v>23569.93</v>
      </c>
      <c r="K19" s="31">
        <f>J19-I19</f>
        <v>0</v>
      </c>
      <c r="L19" s="32" t="s">
        <v>21</v>
      </c>
      <c r="M19" s="33">
        <f t="shared" si="0"/>
        <v>23569.93</v>
      </c>
      <c r="N19" s="33">
        <v>0</v>
      </c>
      <c r="O19" s="33"/>
      <c r="P19" s="33"/>
      <c r="Q19" s="33"/>
      <c r="R19" s="191" t="s">
        <v>232</v>
      </c>
      <c r="S19" s="35"/>
      <c r="T19" s="191" t="s">
        <v>105</v>
      </c>
      <c r="U19" s="35"/>
      <c r="V19" s="35"/>
      <c r="W19" s="190" t="s">
        <v>106</v>
      </c>
      <c r="X19" s="190"/>
      <c r="Y19" s="34" t="s">
        <v>247</v>
      </c>
      <c r="Z19" s="198"/>
    </row>
    <row r="20" spans="1:26" ht="129.75" customHeight="1" x14ac:dyDescent="0.25">
      <c r="A20" s="36" t="s">
        <v>185</v>
      </c>
      <c r="B20" s="191"/>
      <c r="C20" s="30" t="s">
        <v>192</v>
      </c>
      <c r="D20" s="169" t="s">
        <v>70</v>
      </c>
      <c r="E20" s="169">
        <v>1</v>
      </c>
      <c r="F20" s="169">
        <v>1</v>
      </c>
      <c r="G20" s="190"/>
      <c r="H20" s="198"/>
      <c r="I20" s="33">
        <v>55848.15</v>
      </c>
      <c r="J20" s="33">
        <f>I20</f>
        <v>55848.15</v>
      </c>
      <c r="K20" s="31">
        <f>J20-I20</f>
        <v>0</v>
      </c>
      <c r="L20" s="32" t="s">
        <v>21</v>
      </c>
      <c r="M20" s="33">
        <f t="shared" si="0"/>
        <v>55848.15</v>
      </c>
      <c r="N20" s="33">
        <v>0</v>
      </c>
      <c r="O20" s="33"/>
      <c r="P20" s="33"/>
      <c r="Q20" s="33"/>
      <c r="R20" s="191"/>
      <c r="S20" s="35"/>
      <c r="T20" s="191"/>
      <c r="U20" s="35"/>
      <c r="V20" s="35"/>
      <c r="W20" s="190"/>
      <c r="X20" s="190"/>
      <c r="Y20" s="34" t="s">
        <v>248</v>
      </c>
      <c r="Z20" s="198"/>
    </row>
    <row r="21" spans="1:26" ht="358.5" customHeight="1" x14ac:dyDescent="0.25">
      <c r="A21" s="36" t="s">
        <v>186</v>
      </c>
      <c r="B21" s="191" t="s">
        <v>13</v>
      </c>
      <c r="C21" s="200" t="s">
        <v>193</v>
      </c>
      <c r="D21" s="190" t="s">
        <v>70</v>
      </c>
      <c r="E21" s="190">
        <v>1</v>
      </c>
      <c r="F21" s="190">
        <v>1</v>
      </c>
      <c r="G21" s="190"/>
      <c r="H21" s="198"/>
      <c r="I21" s="195">
        <v>26151.15</v>
      </c>
      <c r="J21" s="195">
        <v>26932.71</v>
      </c>
      <c r="K21" s="195">
        <f>J21-I21</f>
        <v>781.55999999999767</v>
      </c>
      <c r="L21" s="196" t="s">
        <v>196</v>
      </c>
      <c r="M21" s="195">
        <f t="shared" si="0"/>
        <v>26932.71</v>
      </c>
      <c r="N21" s="195">
        <v>0</v>
      </c>
      <c r="O21" s="33"/>
      <c r="P21" s="33"/>
      <c r="Q21" s="33"/>
      <c r="R21" s="191"/>
      <c r="S21" s="35"/>
      <c r="T21" s="191"/>
      <c r="U21" s="35"/>
      <c r="V21" s="35"/>
      <c r="W21" s="190"/>
      <c r="X21" s="190"/>
      <c r="Y21" s="34" t="s">
        <v>249</v>
      </c>
      <c r="Z21" s="198"/>
    </row>
    <row r="22" spans="1:26" ht="375" customHeight="1" x14ac:dyDescent="0.25">
      <c r="A22" s="36"/>
      <c r="B22" s="191"/>
      <c r="C22" s="200"/>
      <c r="D22" s="190"/>
      <c r="E22" s="190"/>
      <c r="F22" s="190"/>
      <c r="G22" s="190"/>
      <c r="H22" s="198" t="s">
        <v>228</v>
      </c>
      <c r="I22" s="195"/>
      <c r="J22" s="195"/>
      <c r="K22" s="195"/>
      <c r="L22" s="196"/>
      <c r="M22" s="195"/>
      <c r="N22" s="195"/>
      <c r="O22" s="33"/>
      <c r="P22" s="33"/>
      <c r="Q22" s="33"/>
      <c r="R22" s="191"/>
      <c r="S22" s="35"/>
      <c r="T22" s="170"/>
      <c r="U22" s="35"/>
      <c r="V22" s="35"/>
      <c r="W22" s="169"/>
      <c r="X22" s="169"/>
      <c r="Y22" s="177" t="s">
        <v>250</v>
      </c>
      <c r="Z22" s="198" t="s">
        <v>258</v>
      </c>
    </row>
    <row r="23" spans="1:26" ht="119.25" customHeight="1" x14ac:dyDescent="0.25">
      <c r="A23" s="36" t="s">
        <v>187</v>
      </c>
      <c r="B23" s="191"/>
      <c r="C23" s="30" t="s">
        <v>194</v>
      </c>
      <c r="D23" s="169" t="s">
        <v>66</v>
      </c>
      <c r="E23" s="169">
        <v>1</v>
      </c>
      <c r="F23" s="169">
        <v>1</v>
      </c>
      <c r="G23" s="190"/>
      <c r="H23" s="198"/>
      <c r="I23" s="33">
        <v>9634.17</v>
      </c>
      <c r="J23" s="33">
        <f>I23</f>
        <v>9634.17</v>
      </c>
      <c r="K23" s="31">
        <v>0</v>
      </c>
      <c r="L23" s="32" t="s">
        <v>21</v>
      </c>
      <c r="M23" s="33">
        <f>J23</f>
        <v>9634.17</v>
      </c>
      <c r="N23" s="33">
        <v>0</v>
      </c>
      <c r="O23" s="33"/>
      <c r="P23" s="33"/>
      <c r="Q23" s="33"/>
      <c r="R23" s="191" t="s">
        <v>234</v>
      </c>
      <c r="S23" s="35"/>
      <c r="T23" s="191" t="s">
        <v>105</v>
      </c>
      <c r="U23" s="35"/>
      <c r="V23" s="35"/>
      <c r="W23" s="190" t="s">
        <v>106</v>
      </c>
      <c r="X23" s="190"/>
      <c r="Y23" s="191" t="s">
        <v>251</v>
      </c>
      <c r="Z23" s="198"/>
    </row>
    <row r="24" spans="1:26" ht="91.5" customHeight="1" x14ac:dyDescent="0.25">
      <c r="A24" s="36" t="s">
        <v>188</v>
      </c>
      <c r="B24" s="191"/>
      <c r="C24" s="30" t="s">
        <v>195</v>
      </c>
      <c r="D24" s="169" t="s">
        <v>66</v>
      </c>
      <c r="E24" s="169">
        <v>1</v>
      </c>
      <c r="F24" s="169">
        <v>1</v>
      </c>
      <c r="G24" s="190"/>
      <c r="H24" s="198"/>
      <c r="I24" s="33">
        <v>9802.68</v>
      </c>
      <c r="J24" s="33">
        <f>I24</f>
        <v>9802.68</v>
      </c>
      <c r="K24" s="31">
        <v>0</v>
      </c>
      <c r="L24" s="32" t="s">
        <v>21</v>
      </c>
      <c r="M24" s="33">
        <f>J24</f>
        <v>9802.68</v>
      </c>
      <c r="N24" s="33">
        <v>0</v>
      </c>
      <c r="O24" s="33"/>
      <c r="P24" s="33"/>
      <c r="Q24" s="33"/>
      <c r="R24" s="191"/>
      <c r="S24" s="35"/>
      <c r="T24" s="191"/>
      <c r="U24" s="35"/>
      <c r="V24" s="35"/>
      <c r="W24" s="190"/>
      <c r="X24" s="190"/>
      <c r="Y24" s="191"/>
      <c r="Z24" s="198"/>
    </row>
    <row r="25" spans="1:26" ht="22.5" customHeight="1" x14ac:dyDescent="0.25">
      <c r="A25" s="197" t="s">
        <v>107</v>
      </c>
      <c r="B25" s="197"/>
      <c r="C25" s="197"/>
      <c r="D25" s="38"/>
      <c r="E25" s="38"/>
      <c r="F25" s="38"/>
      <c r="G25" s="190"/>
      <c r="H25" s="198"/>
      <c r="I25" s="39">
        <f>SUM(I26:I30)</f>
        <v>2522.3900000000003</v>
      </c>
      <c r="J25" s="39">
        <f>SUM(J26:J30)</f>
        <v>2522.3900000000003</v>
      </c>
      <c r="K25" s="39">
        <v>0</v>
      </c>
      <c r="L25" s="40"/>
      <c r="M25" s="39">
        <f t="shared" ref="M25:N25" si="1">SUM(M26:M30)</f>
        <v>2522.3900000000003</v>
      </c>
      <c r="N25" s="39">
        <f t="shared" si="1"/>
        <v>0</v>
      </c>
      <c r="O25" s="39">
        <v>0</v>
      </c>
      <c r="P25" s="39">
        <v>0</v>
      </c>
      <c r="Q25" s="14"/>
      <c r="R25" s="178"/>
      <c r="S25" s="179"/>
      <c r="T25" s="169"/>
      <c r="U25" s="35"/>
      <c r="V25" s="35"/>
      <c r="W25" s="170"/>
      <c r="X25" s="170"/>
      <c r="Y25" s="178"/>
      <c r="Z25" s="198"/>
    </row>
    <row r="26" spans="1:26" ht="173.25" customHeight="1" x14ac:dyDescent="0.25">
      <c r="A26" s="36" t="s">
        <v>10</v>
      </c>
      <c r="B26" s="170" t="s">
        <v>13</v>
      </c>
      <c r="C26" s="30" t="s">
        <v>197</v>
      </c>
      <c r="D26" s="169" t="s">
        <v>66</v>
      </c>
      <c r="E26" s="169">
        <v>1</v>
      </c>
      <c r="F26" s="169">
        <v>1</v>
      </c>
      <c r="G26" s="190"/>
      <c r="H26" s="198"/>
      <c r="I26" s="33">
        <v>541.76</v>
      </c>
      <c r="J26" s="33">
        <f>I26</f>
        <v>541.76</v>
      </c>
      <c r="K26" s="33">
        <v>0</v>
      </c>
      <c r="L26" s="32" t="s">
        <v>21</v>
      </c>
      <c r="M26" s="33">
        <f>J26</f>
        <v>541.76</v>
      </c>
      <c r="N26" s="33">
        <v>0</v>
      </c>
      <c r="O26" s="33">
        <v>0</v>
      </c>
      <c r="P26" s="33">
        <v>0</v>
      </c>
      <c r="Q26" s="173" t="s">
        <v>236</v>
      </c>
      <c r="R26" s="201" t="s">
        <v>235</v>
      </c>
      <c r="S26" s="203">
        <v>95</v>
      </c>
      <c r="T26" s="190">
        <v>2.5</v>
      </c>
      <c r="U26" s="35"/>
      <c r="V26" s="35"/>
      <c r="W26" s="190" t="s">
        <v>106</v>
      </c>
      <c r="X26" s="190"/>
      <c r="Y26" s="191" t="s">
        <v>252</v>
      </c>
      <c r="Z26" s="198"/>
    </row>
    <row r="27" spans="1:26" ht="133.5" customHeight="1" x14ac:dyDescent="0.25">
      <c r="A27" s="36" t="s">
        <v>108</v>
      </c>
      <c r="B27" s="191" t="s">
        <v>13</v>
      </c>
      <c r="C27" s="30" t="s">
        <v>198</v>
      </c>
      <c r="D27" s="169" t="s">
        <v>66</v>
      </c>
      <c r="E27" s="169">
        <v>1</v>
      </c>
      <c r="F27" s="169">
        <v>1</v>
      </c>
      <c r="G27" s="190"/>
      <c r="H27" s="198"/>
      <c r="I27" s="33">
        <v>400.58</v>
      </c>
      <c r="J27" s="33">
        <f t="shared" ref="J27:J30" si="2">I27</f>
        <v>400.58</v>
      </c>
      <c r="K27" s="33">
        <v>0</v>
      </c>
      <c r="L27" s="32" t="s">
        <v>21</v>
      </c>
      <c r="M27" s="33">
        <f t="shared" ref="M27:M30" si="3">J27</f>
        <v>400.58</v>
      </c>
      <c r="N27" s="33">
        <v>0</v>
      </c>
      <c r="O27" s="33">
        <v>0</v>
      </c>
      <c r="P27" s="33">
        <v>0</v>
      </c>
      <c r="Q27" s="173" t="s">
        <v>237</v>
      </c>
      <c r="R27" s="202"/>
      <c r="S27" s="203"/>
      <c r="T27" s="190"/>
      <c r="U27" s="35"/>
      <c r="V27" s="35"/>
      <c r="W27" s="190"/>
      <c r="X27" s="190"/>
      <c r="Y27" s="191"/>
      <c r="Z27" s="198"/>
    </row>
    <row r="28" spans="1:26" ht="146.25" customHeight="1" x14ac:dyDescent="0.25">
      <c r="A28" s="36" t="s">
        <v>109</v>
      </c>
      <c r="B28" s="191"/>
      <c r="C28" s="30" t="s">
        <v>199</v>
      </c>
      <c r="D28" s="169" t="s">
        <v>66</v>
      </c>
      <c r="E28" s="169">
        <v>2</v>
      </c>
      <c r="F28" s="169">
        <v>2</v>
      </c>
      <c r="G28" s="190" t="s">
        <v>180</v>
      </c>
      <c r="H28" s="198" t="s">
        <v>228</v>
      </c>
      <c r="I28" s="33">
        <v>319.91000000000003</v>
      </c>
      <c r="J28" s="33">
        <f t="shared" si="2"/>
        <v>319.91000000000003</v>
      </c>
      <c r="K28" s="33">
        <v>0</v>
      </c>
      <c r="L28" s="32" t="s">
        <v>21</v>
      </c>
      <c r="M28" s="33">
        <f t="shared" si="3"/>
        <v>319.91000000000003</v>
      </c>
      <c r="N28" s="33">
        <v>0</v>
      </c>
      <c r="O28" s="33"/>
      <c r="P28" s="33"/>
      <c r="Q28" s="33"/>
      <c r="R28" s="174" t="s">
        <v>238</v>
      </c>
      <c r="S28" s="179">
        <v>90</v>
      </c>
      <c r="T28" s="169">
        <v>2.5</v>
      </c>
      <c r="U28" s="35"/>
      <c r="V28" s="35"/>
      <c r="W28" s="190" t="s">
        <v>106</v>
      </c>
      <c r="X28" s="190"/>
      <c r="Y28" s="191"/>
      <c r="Z28" s="198" t="s">
        <v>258</v>
      </c>
    </row>
    <row r="29" spans="1:26" ht="164.25" customHeight="1" x14ac:dyDescent="0.25">
      <c r="A29" s="36" t="s">
        <v>116</v>
      </c>
      <c r="B29" s="191"/>
      <c r="C29" s="30" t="s">
        <v>200</v>
      </c>
      <c r="D29" s="169" t="s">
        <v>66</v>
      </c>
      <c r="E29" s="169">
        <v>2</v>
      </c>
      <c r="F29" s="169">
        <v>2</v>
      </c>
      <c r="G29" s="190"/>
      <c r="H29" s="198"/>
      <c r="I29" s="33">
        <v>247.11</v>
      </c>
      <c r="J29" s="33">
        <f t="shared" si="2"/>
        <v>247.11</v>
      </c>
      <c r="K29" s="33">
        <v>0</v>
      </c>
      <c r="L29" s="32" t="s">
        <v>21</v>
      </c>
      <c r="M29" s="33">
        <f t="shared" si="3"/>
        <v>247.11</v>
      </c>
      <c r="N29" s="33">
        <v>0</v>
      </c>
      <c r="O29" s="33"/>
      <c r="P29" s="33"/>
      <c r="Q29" s="33"/>
      <c r="R29" s="174" t="s">
        <v>239</v>
      </c>
      <c r="S29" s="179">
        <v>95</v>
      </c>
      <c r="T29" s="169">
        <v>3</v>
      </c>
      <c r="U29" s="35"/>
      <c r="V29" s="35"/>
      <c r="W29" s="190" t="s">
        <v>106</v>
      </c>
      <c r="X29" s="190"/>
      <c r="Y29" s="191"/>
      <c r="Z29" s="198"/>
    </row>
    <row r="30" spans="1:26" ht="157.5" customHeight="1" x14ac:dyDescent="0.25">
      <c r="A30" s="36" t="s">
        <v>119</v>
      </c>
      <c r="B30" s="191"/>
      <c r="C30" s="30" t="s">
        <v>201</v>
      </c>
      <c r="D30" s="169" t="s">
        <v>66</v>
      </c>
      <c r="E30" s="169">
        <v>1</v>
      </c>
      <c r="F30" s="169">
        <v>1</v>
      </c>
      <c r="G30" s="190"/>
      <c r="H30" s="198"/>
      <c r="I30" s="33">
        <v>1013.03</v>
      </c>
      <c r="J30" s="33">
        <f t="shared" si="2"/>
        <v>1013.03</v>
      </c>
      <c r="K30" s="33">
        <v>0</v>
      </c>
      <c r="L30" s="32" t="s">
        <v>21</v>
      </c>
      <c r="M30" s="33">
        <f t="shared" si="3"/>
        <v>1013.03</v>
      </c>
      <c r="N30" s="33">
        <v>0</v>
      </c>
      <c r="O30" s="33">
        <v>0</v>
      </c>
      <c r="P30" s="33">
        <v>0</v>
      </c>
      <c r="Q30" s="33">
        <v>0</v>
      </c>
      <c r="R30" s="174" t="s">
        <v>240</v>
      </c>
      <c r="S30" s="179">
        <v>90</v>
      </c>
      <c r="T30" s="169">
        <v>2.5</v>
      </c>
      <c r="U30" s="35"/>
      <c r="V30" s="35"/>
      <c r="W30" s="190" t="s">
        <v>106</v>
      </c>
      <c r="X30" s="190"/>
      <c r="Y30" s="191"/>
      <c r="Z30" s="198"/>
    </row>
    <row r="31" spans="1:26" ht="22.5" customHeight="1" x14ac:dyDescent="0.25">
      <c r="A31" s="197" t="s">
        <v>202</v>
      </c>
      <c r="B31" s="197"/>
      <c r="C31" s="197"/>
      <c r="D31" s="38"/>
      <c r="E31" s="38"/>
      <c r="F31" s="38"/>
      <c r="G31" s="190"/>
      <c r="H31" s="198"/>
      <c r="I31" s="39">
        <f>SUM(I32:I33)</f>
        <v>11733</v>
      </c>
      <c r="J31" s="39">
        <f t="shared" ref="J31:N31" si="4">SUM(J32:J33)</f>
        <v>11842.869999999999</v>
      </c>
      <c r="K31" s="39">
        <f t="shared" si="4"/>
        <v>109.8700000000008</v>
      </c>
      <c r="L31" s="40"/>
      <c r="M31" s="39">
        <f t="shared" si="4"/>
        <v>11842.869999999999</v>
      </c>
      <c r="N31" s="39">
        <f t="shared" si="4"/>
        <v>0</v>
      </c>
      <c r="O31" s="39">
        <v>0</v>
      </c>
      <c r="P31" s="39">
        <v>0</v>
      </c>
      <c r="Q31" s="41"/>
      <c r="R31" s="178"/>
      <c r="S31" s="180"/>
      <c r="T31" s="180"/>
      <c r="U31" s="37"/>
      <c r="V31" s="37"/>
      <c r="W31" s="181"/>
      <c r="X31" s="181"/>
      <c r="Y31" s="178"/>
      <c r="Z31" s="198"/>
    </row>
    <row r="32" spans="1:26" ht="132" customHeight="1" x14ac:dyDescent="0.25">
      <c r="A32" s="208" t="s">
        <v>72</v>
      </c>
      <c r="B32" s="170" t="s">
        <v>13</v>
      </c>
      <c r="C32" s="30" t="s">
        <v>203</v>
      </c>
      <c r="D32" s="169" t="s">
        <v>70</v>
      </c>
      <c r="E32" s="169">
        <v>1</v>
      </c>
      <c r="F32" s="169">
        <v>1</v>
      </c>
      <c r="G32" s="190"/>
      <c r="H32" s="198"/>
      <c r="I32" s="33">
        <v>3429.79</v>
      </c>
      <c r="J32" s="33">
        <f>I32</f>
        <v>3429.79</v>
      </c>
      <c r="K32" s="33">
        <f>J32-I32</f>
        <v>0</v>
      </c>
      <c r="L32" s="182" t="s">
        <v>21</v>
      </c>
      <c r="M32" s="33">
        <f>J32</f>
        <v>3429.79</v>
      </c>
      <c r="N32" s="33">
        <v>0</v>
      </c>
      <c r="O32" s="33">
        <v>0</v>
      </c>
      <c r="P32" s="33">
        <v>0</v>
      </c>
      <c r="Q32" s="41"/>
      <c r="R32" s="176" t="s">
        <v>241</v>
      </c>
      <c r="S32" s="48">
        <v>100</v>
      </c>
      <c r="T32" s="170" t="s">
        <v>110</v>
      </c>
      <c r="U32" s="183"/>
      <c r="V32" s="51"/>
      <c r="W32" s="191" t="s">
        <v>106</v>
      </c>
      <c r="X32" s="191"/>
      <c r="Y32" s="34" t="s">
        <v>253</v>
      </c>
      <c r="Z32" s="198"/>
    </row>
    <row r="33" spans="1:26" ht="226.5" customHeight="1" x14ac:dyDescent="0.25">
      <c r="A33" s="208"/>
      <c r="B33" s="170" t="s">
        <v>13</v>
      </c>
      <c r="C33" s="184" t="s">
        <v>204</v>
      </c>
      <c r="D33" s="169" t="s">
        <v>70</v>
      </c>
      <c r="E33" s="169">
        <v>1</v>
      </c>
      <c r="F33" s="169">
        <v>1</v>
      </c>
      <c r="G33" s="190"/>
      <c r="H33" s="198"/>
      <c r="I33" s="33">
        <v>8303.2099999999991</v>
      </c>
      <c r="J33" s="33">
        <v>8413.08</v>
      </c>
      <c r="K33" s="33">
        <f t="shared" ref="K33:K36" si="5">J33-I33</f>
        <v>109.8700000000008</v>
      </c>
      <c r="L33" s="185"/>
      <c r="M33" s="33">
        <f>J33</f>
        <v>8413.08</v>
      </c>
      <c r="N33" s="33">
        <v>0</v>
      </c>
      <c r="O33" s="33"/>
      <c r="P33" s="33"/>
      <c r="Q33" s="41"/>
      <c r="R33" s="176" t="s">
        <v>242</v>
      </c>
      <c r="S33" s="48">
        <v>3</v>
      </c>
      <c r="T33" s="57"/>
      <c r="U33" s="183"/>
      <c r="V33" s="51"/>
      <c r="W33" s="191" t="s">
        <v>106</v>
      </c>
      <c r="X33" s="191"/>
      <c r="Y33" s="34" t="s">
        <v>254</v>
      </c>
      <c r="Z33" s="198"/>
    </row>
    <row r="34" spans="1:26" x14ac:dyDescent="0.25">
      <c r="A34" s="197" t="s">
        <v>205</v>
      </c>
      <c r="B34" s="197"/>
      <c r="C34" s="197"/>
      <c r="D34" s="169"/>
      <c r="E34" s="169"/>
      <c r="F34" s="169"/>
      <c r="G34" s="190"/>
      <c r="H34" s="198"/>
      <c r="I34" s="186">
        <f>I35+I36</f>
        <v>6177.57</v>
      </c>
      <c r="J34" s="186">
        <f t="shared" ref="J34:K34" si="6">J35+J36</f>
        <v>6177.57</v>
      </c>
      <c r="K34" s="186">
        <f t="shared" si="6"/>
        <v>0</v>
      </c>
      <c r="L34" s="185"/>
      <c r="M34" s="186">
        <f t="shared" ref="M34:O34" si="7">M35+M36</f>
        <v>6177.57</v>
      </c>
      <c r="N34" s="186">
        <f t="shared" ref="N34" si="8">N35+N36</f>
        <v>0</v>
      </c>
      <c r="O34" s="186">
        <f t="shared" si="7"/>
        <v>0</v>
      </c>
      <c r="P34" s="33"/>
      <c r="Q34" s="41"/>
      <c r="R34" s="57"/>
      <c r="S34" s="48"/>
      <c r="T34" s="57"/>
      <c r="U34" s="183"/>
      <c r="V34" s="51"/>
      <c r="W34" s="191"/>
      <c r="X34" s="191"/>
      <c r="Y34" s="34"/>
      <c r="Z34" s="198"/>
    </row>
    <row r="35" spans="1:26" ht="180" customHeight="1" x14ac:dyDescent="0.25">
      <c r="A35" s="15" t="s">
        <v>68</v>
      </c>
      <c r="B35" s="191" t="s">
        <v>13</v>
      </c>
      <c r="C35" s="170" t="s">
        <v>206</v>
      </c>
      <c r="D35" s="169" t="s">
        <v>66</v>
      </c>
      <c r="E35" s="169">
        <v>2</v>
      </c>
      <c r="F35" s="169">
        <v>2</v>
      </c>
      <c r="G35" s="190" t="s">
        <v>180</v>
      </c>
      <c r="H35" s="198" t="s">
        <v>228</v>
      </c>
      <c r="I35" s="31">
        <v>1749</v>
      </c>
      <c r="J35" s="42">
        <f>I35</f>
        <v>1749</v>
      </c>
      <c r="K35" s="33">
        <f t="shared" si="5"/>
        <v>0</v>
      </c>
      <c r="L35" s="182" t="s">
        <v>21</v>
      </c>
      <c r="M35" s="33">
        <f>J35</f>
        <v>1749</v>
      </c>
      <c r="N35" s="33">
        <v>0</v>
      </c>
      <c r="O35" s="33">
        <v>0</v>
      </c>
      <c r="P35" s="43">
        <v>0</v>
      </c>
      <c r="Q35" s="38"/>
      <c r="R35" s="191" t="s">
        <v>243</v>
      </c>
      <c r="S35" s="37">
        <v>94</v>
      </c>
      <c r="T35" s="170">
        <v>4.5</v>
      </c>
      <c r="U35" s="187"/>
      <c r="V35" s="37"/>
      <c r="W35" s="190" t="s">
        <v>106</v>
      </c>
      <c r="X35" s="190"/>
      <c r="Y35" s="209" t="s">
        <v>255</v>
      </c>
      <c r="Z35" s="198" t="s">
        <v>261</v>
      </c>
    </row>
    <row r="36" spans="1:26" ht="116.25" customHeight="1" x14ac:dyDescent="0.25">
      <c r="A36" s="15" t="s">
        <v>69</v>
      </c>
      <c r="B36" s="191"/>
      <c r="C36" s="30" t="s">
        <v>207</v>
      </c>
      <c r="D36" s="169" t="s">
        <v>66</v>
      </c>
      <c r="E36" s="169">
        <v>1</v>
      </c>
      <c r="F36" s="169">
        <v>1</v>
      </c>
      <c r="G36" s="190"/>
      <c r="H36" s="198"/>
      <c r="I36" s="31">
        <v>4428.57</v>
      </c>
      <c r="J36" s="42">
        <f>I36</f>
        <v>4428.57</v>
      </c>
      <c r="K36" s="33">
        <f t="shared" si="5"/>
        <v>0</v>
      </c>
      <c r="L36" s="32" t="s">
        <v>21</v>
      </c>
      <c r="M36" s="33">
        <f>J36</f>
        <v>4428.57</v>
      </c>
      <c r="N36" s="33">
        <v>0</v>
      </c>
      <c r="O36" s="33">
        <v>0</v>
      </c>
      <c r="P36" s="43">
        <v>0</v>
      </c>
      <c r="Q36" s="38"/>
      <c r="R36" s="191"/>
      <c r="S36" s="35">
        <v>93</v>
      </c>
      <c r="T36" s="170">
        <v>4</v>
      </c>
      <c r="U36" s="187"/>
      <c r="V36" s="37"/>
      <c r="W36" s="190"/>
      <c r="X36" s="190"/>
      <c r="Y36" s="209"/>
      <c r="Z36" s="198"/>
    </row>
    <row r="37" spans="1:26" s="50" customFormat="1" ht="64.5" customHeight="1" x14ac:dyDescent="0.25">
      <c r="A37" s="204" t="s">
        <v>15</v>
      </c>
      <c r="B37" s="204"/>
      <c r="C37" s="9" t="s">
        <v>12</v>
      </c>
      <c r="D37" s="44" t="s">
        <v>12</v>
      </c>
      <c r="E37" s="44" t="s">
        <v>12</v>
      </c>
      <c r="F37" s="44" t="s">
        <v>12</v>
      </c>
      <c r="G37" s="44" t="s">
        <v>12</v>
      </c>
      <c r="H37" s="45">
        <v>-360282.09</v>
      </c>
      <c r="I37" s="46">
        <f>I14+I25+I31+I34-0.01</f>
        <v>315962.27999999997</v>
      </c>
      <c r="J37" s="46">
        <f>J14+J25+J31+J34</f>
        <v>317042.74</v>
      </c>
      <c r="K37" s="46">
        <f>K14+K25+K31+K34+0.01</f>
        <v>1080.4599999999953</v>
      </c>
      <c r="L37" s="44" t="s">
        <v>12</v>
      </c>
      <c r="M37" s="46">
        <f>M14+M25+M31+M34</f>
        <v>317042.74</v>
      </c>
      <c r="N37" s="46">
        <f>N14+N25+N31+N34</f>
        <v>0</v>
      </c>
      <c r="O37" s="44" t="s">
        <v>65</v>
      </c>
      <c r="P37" s="44" t="s">
        <v>65</v>
      </c>
      <c r="Q37" s="47"/>
      <c r="R37" s="47"/>
      <c r="S37" s="47"/>
      <c r="T37" s="47"/>
      <c r="U37" s="48"/>
      <c r="V37" s="48"/>
      <c r="W37" s="205"/>
      <c r="X37" s="205"/>
      <c r="Y37" s="49" t="s">
        <v>256</v>
      </c>
      <c r="Z37" s="28"/>
    </row>
    <row r="38" spans="1:26" ht="19.5" customHeight="1" x14ac:dyDescent="0.25">
      <c r="A38" s="197" t="s">
        <v>111</v>
      </c>
      <c r="B38" s="197"/>
      <c r="C38" s="197"/>
      <c r="D38" s="197"/>
      <c r="E38" s="197"/>
      <c r="F38" s="169"/>
      <c r="G38" s="169"/>
      <c r="H38" s="175"/>
      <c r="I38" s="169"/>
      <c r="J38" s="169"/>
      <c r="K38" s="175"/>
      <c r="L38" s="169"/>
      <c r="M38" s="169"/>
      <c r="N38" s="169"/>
      <c r="O38" s="169"/>
      <c r="P38" s="169"/>
      <c r="Q38" s="169"/>
      <c r="R38" s="169"/>
      <c r="S38" s="169"/>
      <c r="T38" s="169"/>
      <c r="U38" s="169"/>
      <c r="V38" s="169"/>
      <c r="W38" s="169"/>
      <c r="X38" s="169"/>
      <c r="Y38" s="169"/>
      <c r="Z38" s="14"/>
    </row>
    <row r="39" spans="1:26" x14ac:dyDescent="0.25">
      <c r="A39" s="38" t="s">
        <v>10</v>
      </c>
      <c r="B39" s="191" t="s">
        <v>112</v>
      </c>
      <c r="C39" s="191"/>
      <c r="D39" s="38" t="s">
        <v>113</v>
      </c>
      <c r="E39" s="51">
        <v>0</v>
      </c>
      <c r="F39" s="51">
        <v>0</v>
      </c>
      <c r="G39" s="51">
        <v>0</v>
      </c>
      <c r="H39" s="51">
        <v>0</v>
      </c>
      <c r="I39" s="51">
        <v>0</v>
      </c>
      <c r="J39" s="51">
        <v>0</v>
      </c>
      <c r="K39" s="51">
        <v>0</v>
      </c>
      <c r="L39" s="51">
        <v>0</v>
      </c>
      <c r="M39" s="51">
        <v>0</v>
      </c>
      <c r="N39" s="51">
        <v>0</v>
      </c>
      <c r="O39" s="51">
        <v>0</v>
      </c>
      <c r="P39" s="51">
        <v>0</v>
      </c>
      <c r="Q39" s="41">
        <v>832.32</v>
      </c>
      <c r="R39" s="52">
        <v>884.32399999999996</v>
      </c>
      <c r="S39" s="41"/>
      <c r="T39" s="51"/>
      <c r="U39" s="51"/>
      <c r="V39" s="51"/>
      <c r="W39" s="51"/>
      <c r="X39" s="51"/>
      <c r="Y39" s="206" t="s">
        <v>259</v>
      </c>
      <c r="Z39" s="14"/>
    </row>
    <row r="40" spans="1:26" x14ac:dyDescent="0.25">
      <c r="A40" s="38" t="s">
        <v>108</v>
      </c>
      <c r="B40" s="191" t="s">
        <v>114</v>
      </c>
      <c r="C40" s="191"/>
      <c r="D40" s="16" t="s">
        <v>113</v>
      </c>
      <c r="E40" s="53">
        <v>0</v>
      </c>
      <c r="F40" s="53">
        <v>0</v>
      </c>
      <c r="G40" s="53">
        <v>0</v>
      </c>
      <c r="H40" s="53">
        <v>0</v>
      </c>
      <c r="I40" s="53">
        <v>0</v>
      </c>
      <c r="J40" s="53">
        <v>0</v>
      </c>
      <c r="K40" s="53">
        <v>0</v>
      </c>
      <c r="L40" s="53">
        <v>0</v>
      </c>
      <c r="M40" s="53">
        <v>0</v>
      </c>
      <c r="N40" s="53">
        <v>0</v>
      </c>
      <c r="O40" s="53">
        <v>0</v>
      </c>
      <c r="P40" s="53">
        <v>0</v>
      </c>
      <c r="Q40" s="14">
        <f>73.76+202.97+396.81</f>
        <v>673.54</v>
      </c>
      <c r="R40" s="54">
        <f>560.71+138.76</f>
        <v>699.47</v>
      </c>
      <c r="S40" s="14"/>
      <c r="T40" s="53"/>
      <c r="U40" s="53"/>
      <c r="V40" s="53"/>
      <c r="W40" s="53"/>
      <c r="X40" s="53"/>
      <c r="Y40" s="207"/>
      <c r="Z40" s="14"/>
    </row>
    <row r="41" spans="1:26" ht="27.75" customHeight="1" x14ac:dyDescent="0.25">
      <c r="A41" s="38" t="s">
        <v>109</v>
      </c>
      <c r="B41" s="191" t="s">
        <v>115</v>
      </c>
      <c r="C41" s="191"/>
      <c r="D41" s="16" t="s">
        <v>113</v>
      </c>
      <c r="E41" s="53"/>
      <c r="F41" s="53"/>
      <c r="G41" s="53"/>
      <c r="H41" s="53"/>
      <c r="I41" s="53"/>
      <c r="J41" s="53"/>
      <c r="K41" s="53"/>
      <c r="L41" s="53"/>
      <c r="M41" s="53"/>
      <c r="N41" s="53"/>
      <c r="O41" s="53"/>
      <c r="P41" s="53"/>
      <c r="Q41" s="13">
        <v>161.78</v>
      </c>
      <c r="R41" s="13">
        <v>183.06</v>
      </c>
      <c r="S41" s="14"/>
      <c r="T41" s="53"/>
      <c r="U41" s="53"/>
      <c r="V41" s="53"/>
      <c r="W41" s="53"/>
      <c r="X41" s="53"/>
      <c r="Y41" s="55"/>
      <c r="Z41" s="14"/>
    </row>
    <row r="42" spans="1:26" ht="68.25" customHeight="1" x14ac:dyDescent="0.25">
      <c r="A42" s="169" t="s">
        <v>116</v>
      </c>
      <c r="B42" s="191" t="s">
        <v>117</v>
      </c>
      <c r="C42" s="191"/>
      <c r="D42" s="38" t="s">
        <v>118</v>
      </c>
      <c r="E42" s="51">
        <v>0</v>
      </c>
      <c r="F42" s="51">
        <v>0</v>
      </c>
      <c r="G42" s="51">
        <v>0</v>
      </c>
      <c r="H42" s="51">
        <v>0</v>
      </c>
      <c r="I42" s="51">
        <v>0</v>
      </c>
      <c r="J42" s="51">
        <v>0</v>
      </c>
      <c r="K42" s="51">
        <v>0</v>
      </c>
      <c r="L42" s="51">
        <v>0</v>
      </c>
      <c r="M42" s="51">
        <v>0</v>
      </c>
      <c r="N42" s="51">
        <v>0</v>
      </c>
      <c r="O42" s="51">
        <v>0</v>
      </c>
      <c r="P42" s="51">
        <v>0</v>
      </c>
      <c r="Q42" s="52">
        <v>173.12</v>
      </c>
      <c r="R42" s="52">
        <v>173.17</v>
      </c>
      <c r="S42" s="52"/>
      <c r="T42" s="51"/>
      <c r="U42" s="51"/>
      <c r="V42" s="51"/>
      <c r="W42" s="51"/>
      <c r="X42" s="51"/>
      <c r="Y42" s="49"/>
      <c r="Z42" s="14"/>
    </row>
    <row r="43" spans="1:26" ht="99.75" customHeight="1" x14ac:dyDescent="0.25">
      <c r="A43" s="38" t="s">
        <v>119</v>
      </c>
      <c r="B43" s="191" t="s">
        <v>120</v>
      </c>
      <c r="C43" s="191"/>
      <c r="D43" s="169" t="s">
        <v>121</v>
      </c>
      <c r="E43" s="48">
        <v>0</v>
      </c>
      <c r="F43" s="48">
        <v>0</v>
      </c>
      <c r="G43" s="48">
        <v>0</v>
      </c>
      <c r="H43" s="48">
        <v>0</v>
      </c>
      <c r="I43" s="48">
        <v>0</v>
      </c>
      <c r="J43" s="48">
        <v>0</v>
      </c>
      <c r="K43" s="48">
        <v>0</v>
      </c>
      <c r="L43" s="48">
        <v>0</v>
      </c>
      <c r="M43" s="48">
        <v>0</v>
      </c>
      <c r="N43" s="48">
        <v>0</v>
      </c>
      <c r="O43" s="48">
        <v>0</v>
      </c>
      <c r="P43" s="48">
        <v>0</v>
      </c>
      <c r="Q43" s="48">
        <v>0</v>
      </c>
      <c r="R43" s="56">
        <v>0</v>
      </c>
      <c r="S43" s="169">
        <v>50.41</v>
      </c>
      <c r="T43" s="169">
        <v>52.61</v>
      </c>
      <c r="U43" s="35" t="s">
        <v>65</v>
      </c>
      <c r="V43" s="35" t="s">
        <v>65</v>
      </c>
      <c r="W43" s="48"/>
      <c r="X43" s="48"/>
      <c r="Y43" s="57" t="s">
        <v>260</v>
      </c>
      <c r="Z43" s="14"/>
    </row>
    <row r="44" spans="1:26" ht="15" customHeight="1" x14ac:dyDescent="0.25">
      <c r="A44" s="38" t="s">
        <v>122</v>
      </c>
      <c r="B44" s="210" t="s">
        <v>123</v>
      </c>
      <c r="C44" s="210"/>
      <c r="D44" s="16" t="s">
        <v>124</v>
      </c>
      <c r="E44" s="53">
        <v>0</v>
      </c>
      <c r="F44" s="53">
        <v>0</v>
      </c>
      <c r="G44" s="53">
        <v>0</v>
      </c>
      <c r="H44" s="53">
        <v>0</v>
      </c>
      <c r="I44" s="53">
        <v>0</v>
      </c>
      <c r="J44" s="53">
        <v>0</v>
      </c>
      <c r="K44" s="53">
        <v>0</v>
      </c>
      <c r="L44" s="53">
        <v>0</v>
      </c>
      <c r="M44" s="53">
        <v>0</v>
      </c>
      <c r="N44" s="53">
        <v>0</v>
      </c>
      <c r="O44" s="53">
        <v>0</v>
      </c>
      <c r="P44" s="53">
        <v>0</v>
      </c>
      <c r="Q44" s="53">
        <v>0</v>
      </c>
      <c r="R44" s="58">
        <v>0</v>
      </c>
      <c r="S44" s="53"/>
      <c r="T44" s="53"/>
      <c r="U44" s="53"/>
      <c r="V44" s="53"/>
      <c r="W44" s="16">
        <v>7</v>
      </c>
      <c r="X44" s="16">
        <v>7</v>
      </c>
      <c r="Y44" s="59"/>
      <c r="Z44" s="14"/>
    </row>
    <row r="45" spans="1:26" x14ac:dyDescent="0.25">
      <c r="A45" s="38"/>
      <c r="B45" s="210" t="s">
        <v>16</v>
      </c>
      <c r="C45" s="210"/>
      <c r="D45" s="16"/>
      <c r="E45" s="53"/>
      <c r="F45" s="53"/>
      <c r="G45" s="53"/>
      <c r="H45" s="53"/>
      <c r="I45" s="53"/>
      <c r="J45" s="53"/>
      <c r="K45" s="53"/>
      <c r="L45" s="53"/>
      <c r="M45" s="53"/>
      <c r="N45" s="53"/>
      <c r="O45" s="53"/>
      <c r="P45" s="53"/>
      <c r="Q45" s="53"/>
      <c r="R45" s="58"/>
      <c r="S45" s="53"/>
      <c r="T45" s="53"/>
      <c r="U45" s="53"/>
      <c r="V45" s="53"/>
      <c r="W45" s="14"/>
      <c r="X45" s="14"/>
      <c r="Y45" s="41"/>
      <c r="Z45" s="14"/>
    </row>
    <row r="46" spans="1:26" x14ac:dyDescent="0.25">
      <c r="A46" s="38"/>
      <c r="B46" s="210" t="s">
        <v>125</v>
      </c>
      <c r="C46" s="210"/>
      <c r="D46" s="16" t="s">
        <v>124</v>
      </c>
      <c r="E46" s="53">
        <v>0</v>
      </c>
      <c r="F46" s="53">
        <v>0</v>
      </c>
      <c r="G46" s="53">
        <v>0</v>
      </c>
      <c r="H46" s="53">
        <v>0</v>
      </c>
      <c r="I46" s="53">
        <v>0</v>
      </c>
      <c r="J46" s="53">
        <v>0</v>
      </c>
      <c r="K46" s="53">
        <v>0</v>
      </c>
      <c r="L46" s="53">
        <v>0</v>
      </c>
      <c r="M46" s="53">
        <v>0</v>
      </c>
      <c r="N46" s="53">
        <v>0</v>
      </c>
      <c r="O46" s="53">
        <v>0</v>
      </c>
      <c r="P46" s="53">
        <v>0</v>
      </c>
      <c r="Q46" s="53">
        <v>0</v>
      </c>
      <c r="R46" s="58">
        <v>0</v>
      </c>
      <c r="S46" s="53"/>
      <c r="T46" s="53"/>
      <c r="U46" s="53"/>
      <c r="V46" s="53"/>
      <c r="W46" s="53">
        <v>0</v>
      </c>
      <c r="X46" s="53">
        <v>0</v>
      </c>
      <c r="Y46" s="41"/>
      <c r="Z46" s="14"/>
    </row>
    <row r="47" spans="1:26" ht="23.25" customHeight="1" x14ac:dyDescent="0.25">
      <c r="A47" s="38"/>
      <c r="B47" s="210" t="s">
        <v>126</v>
      </c>
      <c r="C47" s="210"/>
      <c r="D47" s="16" t="s">
        <v>124</v>
      </c>
      <c r="E47" s="53">
        <v>0</v>
      </c>
      <c r="F47" s="53">
        <v>0</v>
      </c>
      <c r="G47" s="53">
        <v>0</v>
      </c>
      <c r="H47" s="53">
        <v>0</v>
      </c>
      <c r="I47" s="53">
        <v>0</v>
      </c>
      <c r="J47" s="53">
        <v>0</v>
      </c>
      <c r="K47" s="53">
        <v>0</v>
      </c>
      <c r="L47" s="53">
        <v>0</v>
      </c>
      <c r="M47" s="53">
        <v>0</v>
      </c>
      <c r="N47" s="53">
        <v>0</v>
      </c>
      <c r="O47" s="53">
        <v>0</v>
      </c>
      <c r="P47" s="53">
        <v>0</v>
      </c>
      <c r="Q47" s="53">
        <v>0</v>
      </c>
      <c r="R47" s="58">
        <v>0</v>
      </c>
      <c r="S47" s="53"/>
      <c r="T47" s="53"/>
      <c r="U47" s="53"/>
      <c r="V47" s="53"/>
      <c r="W47" s="16">
        <v>1</v>
      </c>
      <c r="X47" s="16">
        <v>1</v>
      </c>
      <c r="Y47" s="211"/>
      <c r="Z47" s="14"/>
    </row>
    <row r="48" spans="1:26" ht="25.5" customHeight="1" x14ac:dyDescent="0.25">
      <c r="A48" s="38"/>
      <c r="B48" s="210" t="s">
        <v>127</v>
      </c>
      <c r="C48" s="210"/>
      <c r="D48" s="16" t="s">
        <v>124</v>
      </c>
      <c r="E48" s="53"/>
      <c r="F48" s="53"/>
      <c r="G48" s="53"/>
      <c r="H48" s="53"/>
      <c r="I48" s="53"/>
      <c r="J48" s="53"/>
      <c r="K48" s="53"/>
      <c r="L48" s="53"/>
      <c r="M48" s="53"/>
      <c r="N48" s="53"/>
      <c r="O48" s="53"/>
      <c r="P48" s="53"/>
      <c r="Q48" s="53">
        <v>0</v>
      </c>
      <c r="R48" s="58">
        <v>0</v>
      </c>
      <c r="S48" s="53"/>
      <c r="T48" s="53"/>
      <c r="U48" s="53"/>
      <c r="V48" s="53"/>
      <c r="W48" s="16">
        <v>6</v>
      </c>
      <c r="X48" s="16">
        <v>6</v>
      </c>
      <c r="Y48" s="212"/>
      <c r="Z48" s="14"/>
    </row>
    <row r="50" spans="4:14" x14ac:dyDescent="0.25">
      <c r="D50" s="10"/>
      <c r="M50" s="12"/>
      <c r="N50" s="12"/>
    </row>
    <row r="51" spans="4:14" x14ac:dyDescent="0.25">
      <c r="D51" s="10"/>
      <c r="M51" s="60"/>
    </row>
    <row r="52" spans="4:14" x14ac:dyDescent="0.25">
      <c r="D52" s="10"/>
      <c r="H52" s="61"/>
    </row>
    <row r="53" spans="4:14" x14ac:dyDescent="0.25">
      <c r="D53" s="10"/>
      <c r="H53" s="61"/>
    </row>
    <row r="54" spans="4:14" x14ac:dyDescent="0.25">
      <c r="D54" s="10"/>
      <c r="H54" s="61"/>
    </row>
    <row r="55" spans="4:14" x14ac:dyDescent="0.25">
      <c r="D55" s="10"/>
    </row>
    <row r="56" spans="4:14" x14ac:dyDescent="0.25">
      <c r="D56" s="10"/>
    </row>
    <row r="57" spans="4:14" x14ac:dyDescent="0.25">
      <c r="D57" s="10"/>
      <c r="M57" s="12"/>
      <c r="N57" s="12"/>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sheetData>
  <sheetProtection algorithmName="SHA-512" hashValue="qk5sxHXiA7ln86tXw+KG+lrqGy/SSJMitSer/NjUn899v+2IKm7uYDjjV6/xQyChyOvHITnMb7CpG/y3YdrSrA==" saltValue="RNq/Cg+P0EM5Q+rjzao79Q==" spinCount="100000" sheet="1" formatCells="0" formatColumns="0" formatRows="0" insertColumns="0" insertRows="0" insertHyperlinks="0" deleteColumns="0" deleteRows="0" sort="0" autoFilter="0" pivotTables="0"/>
  <mergeCells count="107">
    <mergeCell ref="B46:C46"/>
    <mergeCell ref="B47:C47"/>
    <mergeCell ref="Y47:Y48"/>
    <mergeCell ref="B48:C48"/>
    <mergeCell ref="B41:C41"/>
    <mergeCell ref="B42:C42"/>
    <mergeCell ref="B43:C43"/>
    <mergeCell ref="B44:C44"/>
    <mergeCell ref="B45:C45"/>
    <mergeCell ref="A38:E38"/>
    <mergeCell ref="B39:C39"/>
    <mergeCell ref="Y39:Y40"/>
    <mergeCell ref="B40:C40"/>
    <mergeCell ref="A32:A33"/>
    <mergeCell ref="A34:C34"/>
    <mergeCell ref="B35:B36"/>
    <mergeCell ref="D21:D22"/>
    <mergeCell ref="A31:C31"/>
    <mergeCell ref="H35:H36"/>
    <mergeCell ref="G28:G34"/>
    <mergeCell ref="H28:H34"/>
    <mergeCell ref="G35:G36"/>
    <mergeCell ref="R19:R22"/>
    <mergeCell ref="Y35:Y36"/>
    <mergeCell ref="W28:X28"/>
    <mergeCell ref="Y9:Y11"/>
    <mergeCell ref="Y23:Y24"/>
    <mergeCell ref="Y26:Y30"/>
    <mergeCell ref="T26:T27"/>
    <mergeCell ref="W26:X27"/>
    <mergeCell ref="Z15:Z16"/>
    <mergeCell ref="W16:X16"/>
    <mergeCell ref="A37:B37"/>
    <mergeCell ref="W37:X37"/>
    <mergeCell ref="Z17:Z21"/>
    <mergeCell ref="Z35:Z36"/>
    <mergeCell ref="Z22:Z27"/>
    <mergeCell ref="Z28:Z34"/>
    <mergeCell ref="W34:X34"/>
    <mergeCell ref="Y15:Y16"/>
    <mergeCell ref="W15:X15"/>
    <mergeCell ref="W17:X17"/>
    <mergeCell ref="W18:X18"/>
    <mergeCell ref="T19:T21"/>
    <mergeCell ref="W19:X21"/>
    <mergeCell ref="R23:R24"/>
    <mergeCell ref="T23:T24"/>
    <mergeCell ref="W23:X24"/>
    <mergeCell ref="R26:R27"/>
    <mergeCell ref="S26:S27"/>
    <mergeCell ref="H9:H11"/>
    <mergeCell ref="I9:L9"/>
    <mergeCell ref="W14:X14"/>
    <mergeCell ref="Q9:X9"/>
    <mergeCell ref="A13:E13"/>
    <mergeCell ref="W13:X13"/>
    <mergeCell ref="B21:B24"/>
    <mergeCell ref="B27:B30"/>
    <mergeCell ref="C21:C22"/>
    <mergeCell ref="H22:H27"/>
    <mergeCell ref="G17:G27"/>
    <mergeCell ref="N21:N22"/>
    <mergeCell ref="A9:A11"/>
    <mergeCell ref="A25:C25"/>
    <mergeCell ref="Z9:Z11"/>
    <mergeCell ref="B10:B11"/>
    <mergeCell ref="C10:C11"/>
    <mergeCell ref="D10:D11"/>
    <mergeCell ref="E10:F10"/>
    <mergeCell ref="G10:G11"/>
    <mergeCell ref="I10:I11"/>
    <mergeCell ref="J10:J11"/>
    <mergeCell ref="K10:K11"/>
    <mergeCell ref="L10:L11"/>
    <mergeCell ref="M10:N10"/>
    <mergeCell ref="O10:O11"/>
    <mergeCell ref="P10:P11"/>
    <mergeCell ref="S10:T10"/>
    <mergeCell ref="U10:V10"/>
    <mergeCell ref="W10:X10"/>
    <mergeCell ref="M9:P9"/>
    <mergeCell ref="Q10:R10"/>
    <mergeCell ref="B9:G9"/>
    <mergeCell ref="W29:X29"/>
    <mergeCell ref="R35:R36"/>
    <mergeCell ref="W35:X36"/>
    <mergeCell ref="W32:X32"/>
    <mergeCell ref="W33:X33"/>
    <mergeCell ref="W30:X30"/>
    <mergeCell ref="A1:N1"/>
    <mergeCell ref="A2:N2"/>
    <mergeCell ref="A3:N3"/>
    <mergeCell ref="A4:N4"/>
    <mergeCell ref="A6:N6"/>
    <mergeCell ref="B17:B20"/>
    <mergeCell ref="E21:E22"/>
    <mergeCell ref="F21:F22"/>
    <mergeCell ref="I21:I22"/>
    <mergeCell ref="J21:J22"/>
    <mergeCell ref="K21:K22"/>
    <mergeCell ref="L21:L22"/>
    <mergeCell ref="M21:M22"/>
    <mergeCell ref="A14:C14"/>
    <mergeCell ref="B15:B16"/>
    <mergeCell ref="G15:G16"/>
    <mergeCell ref="H15:H16"/>
    <mergeCell ref="H17:H21"/>
  </mergeCells>
  <pageMargins left="0.59055118110236227" right="0.39370078740157483" top="0.59055118110236227" bottom="0.35433070866141736" header="0.31496062992125984" footer="0.31496062992125984"/>
  <pageSetup paperSize="9" scale="58" fitToWidth="2" fitToHeight="6"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69"/>
  <sheetViews>
    <sheetView topLeftCell="A34" workbookViewId="0">
      <selection activeCell="J26" sqref="J26"/>
    </sheetView>
  </sheetViews>
  <sheetFormatPr defaultRowHeight="15" x14ac:dyDescent="0.25"/>
  <cols>
    <col min="1" max="1" width="8.28515625" style="62" customWidth="1"/>
    <col min="2" max="2" width="56.85546875" style="62" customWidth="1"/>
    <col min="3" max="3" width="13.140625" style="62" customWidth="1"/>
    <col min="4" max="4" width="18.5703125" style="62" customWidth="1"/>
    <col min="5" max="5" width="19" style="62" customWidth="1"/>
    <col min="6" max="6" width="19" style="62" hidden="1" customWidth="1"/>
    <col min="7" max="7" width="14.85546875" style="62" customWidth="1"/>
    <col min="8" max="8" width="61.5703125" style="62" customWidth="1"/>
    <col min="9" max="9" width="9.85546875" style="62" bestFit="1" customWidth="1"/>
    <col min="10" max="10" width="9.140625" style="62"/>
    <col min="11" max="11" width="13.85546875" style="62" bestFit="1" customWidth="1"/>
    <col min="12" max="256" width="9.140625" style="62"/>
    <col min="257" max="257" width="8.28515625" style="62" customWidth="1"/>
    <col min="258" max="258" width="56.85546875" style="62" customWidth="1"/>
    <col min="259" max="259" width="13.140625" style="62" customWidth="1"/>
    <col min="260" max="260" width="18.5703125" style="62" customWidth="1"/>
    <col min="261" max="261" width="19" style="62" customWidth="1"/>
    <col min="262" max="262" width="0" style="62" hidden="1" customWidth="1"/>
    <col min="263" max="263" width="14.85546875" style="62" customWidth="1"/>
    <col min="264" max="264" width="61.5703125" style="62" customWidth="1"/>
    <col min="265" max="265" width="9.85546875" style="62" bestFit="1" customWidth="1"/>
    <col min="266" max="266" width="9.140625" style="62"/>
    <col min="267" max="267" width="13.85546875" style="62" bestFit="1" customWidth="1"/>
    <col min="268" max="512" width="9.140625" style="62"/>
    <col min="513" max="513" width="8.28515625" style="62" customWidth="1"/>
    <col min="514" max="514" width="56.85546875" style="62" customWidth="1"/>
    <col min="515" max="515" width="13.140625" style="62" customWidth="1"/>
    <col min="516" max="516" width="18.5703125" style="62" customWidth="1"/>
    <col min="517" max="517" width="19" style="62" customWidth="1"/>
    <col min="518" max="518" width="0" style="62" hidden="1" customWidth="1"/>
    <col min="519" max="519" width="14.85546875" style="62" customWidth="1"/>
    <col min="520" max="520" width="61.5703125" style="62" customWidth="1"/>
    <col min="521" max="521" width="9.85546875" style="62" bestFit="1" customWidth="1"/>
    <col min="522" max="522" width="9.140625" style="62"/>
    <col min="523" max="523" width="13.85546875" style="62" bestFit="1" customWidth="1"/>
    <col min="524" max="768" width="9.140625" style="62"/>
    <col min="769" max="769" width="8.28515625" style="62" customWidth="1"/>
    <col min="770" max="770" width="56.85546875" style="62" customWidth="1"/>
    <col min="771" max="771" width="13.140625" style="62" customWidth="1"/>
    <col min="772" max="772" width="18.5703125" style="62" customWidth="1"/>
    <col min="773" max="773" width="19" style="62" customWidth="1"/>
    <col min="774" max="774" width="0" style="62" hidden="1" customWidth="1"/>
    <col min="775" max="775" width="14.85546875" style="62" customWidth="1"/>
    <col min="776" max="776" width="61.5703125" style="62" customWidth="1"/>
    <col min="777" max="777" width="9.85546875" style="62" bestFit="1" customWidth="1"/>
    <col min="778" max="778" width="9.140625" style="62"/>
    <col min="779" max="779" width="13.85546875" style="62" bestFit="1" customWidth="1"/>
    <col min="780" max="1024" width="9.140625" style="62"/>
    <col min="1025" max="1025" width="8.28515625" style="62" customWidth="1"/>
    <col min="1026" max="1026" width="56.85546875" style="62" customWidth="1"/>
    <col min="1027" max="1027" width="13.140625" style="62" customWidth="1"/>
    <col min="1028" max="1028" width="18.5703125" style="62" customWidth="1"/>
    <col min="1029" max="1029" width="19" style="62" customWidth="1"/>
    <col min="1030" max="1030" width="0" style="62" hidden="1" customWidth="1"/>
    <col min="1031" max="1031" width="14.85546875" style="62" customWidth="1"/>
    <col min="1032" max="1032" width="61.5703125" style="62" customWidth="1"/>
    <col min="1033" max="1033" width="9.85546875" style="62" bestFit="1" customWidth="1"/>
    <col min="1034" max="1034" width="9.140625" style="62"/>
    <col min="1035" max="1035" width="13.85546875" style="62" bestFit="1" customWidth="1"/>
    <col min="1036" max="1280" width="9.140625" style="62"/>
    <col min="1281" max="1281" width="8.28515625" style="62" customWidth="1"/>
    <col min="1282" max="1282" width="56.85546875" style="62" customWidth="1"/>
    <col min="1283" max="1283" width="13.140625" style="62" customWidth="1"/>
    <col min="1284" max="1284" width="18.5703125" style="62" customWidth="1"/>
    <col min="1285" max="1285" width="19" style="62" customWidth="1"/>
    <col min="1286" max="1286" width="0" style="62" hidden="1" customWidth="1"/>
    <col min="1287" max="1287" width="14.85546875" style="62" customWidth="1"/>
    <col min="1288" max="1288" width="61.5703125" style="62" customWidth="1"/>
    <col min="1289" max="1289" width="9.85546875" style="62" bestFit="1" customWidth="1"/>
    <col min="1290" max="1290" width="9.140625" style="62"/>
    <col min="1291" max="1291" width="13.85546875" style="62" bestFit="1" customWidth="1"/>
    <col min="1292" max="1536" width="9.140625" style="62"/>
    <col min="1537" max="1537" width="8.28515625" style="62" customWidth="1"/>
    <col min="1538" max="1538" width="56.85546875" style="62" customWidth="1"/>
    <col min="1539" max="1539" width="13.140625" style="62" customWidth="1"/>
    <col min="1540" max="1540" width="18.5703125" style="62" customWidth="1"/>
    <col min="1541" max="1541" width="19" style="62" customWidth="1"/>
    <col min="1542" max="1542" width="0" style="62" hidden="1" customWidth="1"/>
    <col min="1543" max="1543" width="14.85546875" style="62" customWidth="1"/>
    <col min="1544" max="1544" width="61.5703125" style="62" customWidth="1"/>
    <col min="1545" max="1545" width="9.85546875" style="62" bestFit="1" customWidth="1"/>
    <col min="1546" max="1546" width="9.140625" style="62"/>
    <col min="1547" max="1547" width="13.85546875" style="62" bestFit="1" customWidth="1"/>
    <col min="1548" max="1792" width="9.140625" style="62"/>
    <col min="1793" max="1793" width="8.28515625" style="62" customWidth="1"/>
    <col min="1794" max="1794" width="56.85546875" style="62" customWidth="1"/>
    <col min="1795" max="1795" width="13.140625" style="62" customWidth="1"/>
    <col min="1796" max="1796" width="18.5703125" style="62" customWidth="1"/>
    <col min="1797" max="1797" width="19" style="62" customWidth="1"/>
    <col min="1798" max="1798" width="0" style="62" hidden="1" customWidth="1"/>
    <col min="1799" max="1799" width="14.85546875" style="62" customWidth="1"/>
    <col min="1800" max="1800" width="61.5703125" style="62" customWidth="1"/>
    <col min="1801" max="1801" width="9.85546875" style="62" bestFit="1" customWidth="1"/>
    <col min="1802" max="1802" width="9.140625" style="62"/>
    <col min="1803" max="1803" width="13.85546875" style="62" bestFit="1" customWidth="1"/>
    <col min="1804" max="2048" width="9.140625" style="62"/>
    <col min="2049" max="2049" width="8.28515625" style="62" customWidth="1"/>
    <col min="2050" max="2050" width="56.85546875" style="62" customWidth="1"/>
    <col min="2051" max="2051" width="13.140625" style="62" customWidth="1"/>
    <col min="2052" max="2052" width="18.5703125" style="62" customWidth="1"/>
    <col min="2053" max="2053" width="19" style="62" customWidth="1"/>
    <col min="2054" max="2054" width="0" style="62" hidden="1" customWidth="1"/>
    <col min="2055" max="2055" width="14.85546875" style="62" customWidth="1"/>
    <col min="2056" max="2056" width="61.5703125" style="62" customWidth="1"/>
    <col min="2057" max="2057" width="9.85546875" style="62" bestFit="1" customWidth="1"/>
    <col min="2058" max="2058" width="9.140625" style="62"/>
    <col min="2059" max="2059" width="13.85546875" style="62" bestFit="1" customWidth="1"/>
    <col min="2060" max="2304" width="9.140625" style="62"/>
    <col min="2305" max="2305" width="8.28515625" style="62" customWidth="1"/>
    <col min="2306" max="2306" width="56.85546875" style="62" customWidth="1"/>
    <col min="2307" max="2307" width="13.140625" style="62" customWidth="1"/>
    <col min="2308" max="2308" width="18.5703125" style="62" customWidth="1"/>
    <col min="2309" max="2309" width="19" style="62" customWidth="1"/>
    <col min="2310" max="2310" width="0" style="62" hidden="1" customWidth="1"/>
    <col min="2311" max="2311" width="14.85546875" style="62" customWidth="1"/>
    <col min="2312" max="2312" width="61.5703125" style="62" customWidth="1"/>
    <col min="2313" max="2313" width="9.85546875" style="62" bestFit="1" customWidth="1"/>
    <col min="2314" max="2314" width="9.140625" style="62"/>
    <col min="2315" max="2315" width="13.85546875" style="62" bestFit="1" customWidth="1"/>
    <col min="2316" max="2560" width="9.140625" style="62"/>
    <col min="2561" max="2561" width="8.28515625" style="62" customWidth="1"/>
    <col min="2562" max="2562" width="56.85546875" style="62" customWidth="1"/>
    <col min="2563" max="2563" width="13.140625" style="62" customWidth="1"/>
    <col min="2564" max="2564" width="18.5703125" style="62" customWidth="1"/>
    <col min="2565" max="2565" width="19" style="62" customWidth="1"/>
    <col min="2566" max="2566" width="0" style="62" hidden="1" customWidth="1"/>
    <col min="2567" max="2567" width="14.85546875" style="62" customWidth="1"/>
    <col min="2568" max="2568" width="61.5703125" style="62" customWidth="1"/>
    <col min="2569" max="2569" width="9.85546875" style="62" bestFit="1" customWidth="1"/>
    <col min="2570" max="2570" width="9.140625" style="62"/>
    <col min="2571" max="2571" width="13.85546875" style="62" bestFit="1" customWidth="1"/>
    <col min="2572" max="2816" width="9.140625" style="62"/>
    <col min="2817" max="2817" width="8.28515625" style="62" customWidth="1"/>
    <col min="2818" max="2818" width="56.85546875" style="62" customWidth="1"/>
    <col min="2819" max="2819" width="13.140625" style="62" customWidth="1"/>
    <col min="2820" max="2820" width="18.5703125" style="62" customWidth="1"/>
    <col min="2821" max="2821" width="19" style="62" customWidth="1"/>
    <col min="2822" max="2822" width="0" style="62" hidden="1" customWidth="1"/>
    <col min="2823" max="2823" width="14.85546875" style="62" customWidth="1"/>
    <col min="2824" max="2824" width="61.5703125" style="62" customWidth="1"/>
    <col min="2825" max="2825" width="9.85546875" style="62" bestFit="1" customWidth="1"/>
    <col min="2826" max="2826" width="9.140625" style="62"/>
    <col min="2827" max="2827" width="13.85546875" style="62" bestFit="1" customWidth="1"/>
    <col min="2828" max="3072" width="9.140625" style="62"/>
    <col min="3073" max="3073" width="8.28515625" style="62" customWidth="1"/>
    <col min="3074" max="3074" width="56.85546875" style="62" customWidth="1"/>
    <col min="3075" max="3075" width="13.140625" style="62" customWidth="1"/>
    <col min="3076" max="3076" width="18.5703125" style="62" customWidth="1"/>
    <col min="3077" max="3077" width="19" style="62" customWidth="1"/>
    <col min="3078" max="3078" width="0" style="62" hidden="1" customWidth="1"/>
    <col min="3079" max="3079" width="14.85546875" style="62" customWidth="1"/>
    <col min="3080" max="3080" width="61.5703125" style="62" customWidth="1"/>
    <col min="3081" max="3081" width="9.85546875" style="62" bestFit="1" customWidth="1"/>
    <col min="3082" max="3082" width="9.140625" style="62"/>
    <col min="3083" max="3083" width="13.85546875" style="62" bestFit="1" customWidth="1"/>
    <col min="3084" max="3328" width="9.140625" style="62"/>
    <col min="3329" max="3329" width="8.28515625" style="62" customWidth="1"/>
    <col min="3330" max="3330" width="56.85546875" style="62" customWidth="1"/>
    <col min="3331" max="3331" width="13.140625" style="62" customWidth="1"/>
    <col min="3332" max="3332" width="18.5703125" style="62" customWidth="1"/>
    <col min="3333" max="3333" width="19" style="62" customWidth="1"/>
    <col min="3334" max="3334" width="0" style="62" hidden="1" customWidth="1"/>
    <col min="3335" max="3335" width="14.85546875" style="62" customWidth="1"/>
    <col min="3336" max="3336" width="61.5703125" style="62" customWidth="1"/>
    <col min="3337" max="3337" width="9.85546875" style="62" bestFit="1" customWidth="1"/>
    <col min="3338" max="3338" width="9.140625" style="62"/>
    <col min="3339" max="3339" width="13.85546875" style="62" bestFit="1" customWidth="1"/>
    <col min="3340" max="3584" width="9.140625" style="62"/>
    <col min="3585" max="3585" width="8.28515625" style="62" customWidth="1"/>
    <col min="3586" max="3586" width="56.85546875" style="62" customWidth="1"/>
    <col min="3587" max="3587" width="13.140625" style="62" customWidth="1"/>
    <col min="3588" max="3588" width="18.5703125" style="62" customWidth="1"/>
    <col min="3589" max="3589" width="19" style="62" customWidth="1"/>
    <col min="3590" max="3590" width="0" style="62" hidden="1" customWidth="1"/>
    <col min="3591" max="3591" width="14.85546875" style="62" customWidth="1"/>
    <col min="3592" max="3592" width="61.5703125" style="62" customWidth="1"/>
    <col min="3593" max="3593" width="9.85546875" style="62" bestFit="1" customWidth="1"/>
    <col min="3594" max="3594" width="9.140625" style="62"/>
    <col min="3595" max="3595" width="13.85546875" style="62" bestFit="1" customWidth="1"/>
    <col min="3596" max="3840" width="9.140625" style="62"/>
    <col min="3841" max="3841" width="8.28515625" style="62" customWidth="1"/>
    <col min="3842" max="3842" width="56.85546875" style="62" customWidth="1"/>
    <col min="3843" max="3843" width="13.140625" style="62" customWidth="1"/>
    <col min="3844" max="3844" width="18.5703125" style="62" customWidth="1"/>
    <col min="3845" max="3845" width="19" style="62" customWidth="1"/>
    <col min="3846" max="3846" width="0" style="62" hidden="1" customWidth="1"/>
    <col min="3847" max="3847" width="14.85546875" style="62" customWidth="1"/>
    <col min="3848" max="3848" width="61.5703125" style="62" customWidth="1"/>
    <col min="3849" max="3849" width="9.85546875" style="62" bestFit="1" customWidth="1"/>
    <col min="3850" max="3850" width="9.140625" style="62"/>
    <col min="3851" max="3851" width="13.85546875" style="62" bestFit="1" customWidth="1"/>
    <col min="3852" max="4096" width="9.140625" style="62"/>
    <col min="4097" max="4097" width="8.28515625" style="62" customWidth="1"/>
    <col min="4098" max="4098" width="56.85546875" style="62" customWidth="1"/>
    <col min="4099" max="4099" width="13.140625" style="62" customWidth="1"/>
    <col min="4100" max="4100" width="18.5703125" style="62" customWidth="1"/>
    <col min="4101" max="4101" width="19" style="62" customWidth="1"/>
    <col min="4102" max="4102" width="0" style="62" hidden="1" customWidth="1"/>
    <col min="4103" max="4103" width="14.85546875" style="62" customWidth="1"/>
    <col min="4104" max="4104" width="61.5703125" style="62" customWidth="1"/>
    <col min="4105" max="4105" width="9.85546875" style="62" bestFit="1" customWidth="1"/>
    <col min="4106" max="4106" width="9.140625" style="62"/>
    <col min="4107" max="4107" width="13.85546875" style="62" bestFit="1" customWidth="1"/>
    <col min="4108" max="4352" width="9.140625" style="62"/>
    <col min="4353" max="4353" width="8.28515625" style="62" customWidth="1"/>
    <col min="4354" max="4354" width="56.85546875" style="62" customWidth="1"/>
    <col min="4355" max="4355" width="13.140625" style="62" customWidth="1"/>
    <col min="4356" max="4356" width="18.5703125" style="62" customWidth="1"/>
    <col min="4357" max="4357" width="19" style="62" customWidth="1"/>
    <col min="4358" max="4358" width="0" style="62" hidden="1" customWidth="1"/>
    <col min="4359" max="4359" width="14.85546875" style="62" customWidth="1"/>
    <col min="4360" max="4360" width="61.5703125" style="62" customWidth="1"/>
    <col min="4361" max="4361" width="9.85546875" style="62" bestFit="1" customWidth="1"/>
    <col min="4362" max="4362" width="9.140625" style="62"/>
    <col min="4363" max="4363" width="13.85546875" style="62" bestFit="1" customWidth="1"/>
    <col min="4364" max="4608" width="9.140625" style="62"/>
    <col min="4609" max="4609" width="8.28515625" style="62" customWidth="1"/>
    <col min="4610" max="4610" width="56.85546875" style="62" customWidth="1"/>
    <col min="4611" max="4611" width="13.140625" style="62" customWidth="1"/>
    <col min="4612" max="4612" width="18.5703125" style="62" customWidth="1"/>
    <col min="4613" max="4613" width="19" style="62" customWidth="1"/>
    <col min="4614" max="4614" width="0" style="62" hidden="1" customWidth="1"/>
    <col min="4615" max="4615" width="14.85546875" style="62" customWidth="1"/>
    <col min="4616" max="4616" width="61.5703125" style="62" customWidth="1"/>
    <col min="4617" max="4617" width="9.85546875" style="62" bestFit="1" customWidth="1"/>
    <col min="4618" max="4618" width="9.140625" style="62"/>
    <col min="4619" max="4619" width="13.85546875" style="62" bestFit="1" customWidth="1"/>
    <col min="4620" max="4864" width="9.140625" style="62"/>
    <col min="4865" max="4865" width="8.28515625" style="62" customWidth="1"/>
    <col min="4866" max="4866" width="56.85546875" style="62" customWidth="1"/>
    <col min="4867" max="4867" width="13.140625" style="62" customWidth="1"/>
    <col min="4868" max="4868" width="18.5703125" style="62" customWidth="1"/>
    <col min="4869" max="4869" width="19" style="62" customWidth="1"/>
    <col min="4870" max="4870" width="0" style="62" hidden="1" customWidth="1"/>
    <col min="4871" max="4871" width="14.85546875" style="62" customWidth="1"/>
    <col min="4872" max="4872" width="61.5703125" style="62" customWidth="1"/>
    <col min="4873" max="4873" width="9.85546875" style="62" bestFit="1" customWidth="1"/>
    <col min="4874" max="4874" width="9.140625" style="62"/>
    <col min="4875" max="4875" width="13.85546875" style="62" bestFit="1" customWidth="1"/>
    <col min="4876" max="5120" width="9.140625" style="62"/>
    <col min="5121" max="5121" width="8.28515625" style="62" customWidth="1"/>
    <col min="5122" max="5122" width="56.85546875" style="62" customWidth="1"/>
    <col min="5123" max="5123" width="13.140625" style="62" customWidth="1"/>
    <col min="5124" max="5124" width="18.5703125" style="62" customWidth="1"/>
    <col min="5125" max="5125" width="19" style="62" customWidth="1"/>
    <col min="5126" max="5126" width="0" style="62" hidden="1" customWidth="1"/>
    <col min="5127" max="5127" width="14.85546875" style="62" customWidth="1"/>
    <col min="5128" max="5128" width="61.5703125" style="62" customWidth="1"/>
    <col min="5129" max="5129" width="9.85546875" style="62" bestFit="1" customWidth="1"/>
    <col min="5130" max="5130" width="9.140625" style="62"/>
    <col min="5131" max="5131" width="13.85546875" style="62" bestFit="1" customWidth="1"/>
    <col min="5132" max="5376" width="9.140625" style="62"/>
    <col min="5377" max="5377" width="8.28515625" style="62" customWidth="1"/>
    <col min="5378" max="5378" width="56.85546875" style="62" customWidth="1"/>
    <col min="5379" max="5379" width="13.140625" style="62" customWidth="1"/>
    <col min="5380" max="5380" width="18.5703125" style="62" customWidth="1"/>
    <col min="5381" max="5381" width="19" style="62" customWidth="1"/>
    <col min="5382" max="5382" width="0" style="62" hidden="1" customWidth="1"/>
    <col min="5383" max="5383" width="14.85546875" style="62" customWidth="1"/>
    <col min="5384" max="5384" width="61.5703125" style="62" customWidth="1"/>
    <col min="5385" max="5385" width="9.85546875" style="62" bestFit="1" customWidth="1"/>
    <col min="5386" max="5386" width="9.140625" style="62"/>
    <col min="5387" max="5387" width="13.85546875" style="62" bestFit="1" customWidth="1"/>
    <col min="5388" max="5632" width="9.140625" style="62"/>
    <col min="5633" max="5633" width="8.28515625" style="62" customWidth="1"/>
    <col min="5634" max="5634" width="56.85546875" style="62" customWidth="1"/>
    <col min="5635" max="5635" width="13.140625" style="62" customWidth="1"/>
    <col min="5636" max="5636" width="18.5703125" style="62" customWidth="1"/>
    <col min="5637" max="5637" width="19" style="62" customWidth="1"/>
    <col min="5638" max="5638" width="0" style="62" hidden="1" customWidth="1"/>
    <col min="5639" max="5639" width="14.85546875" style="62" customWidth="1"/>
    <col min="5640" max="5640" width="61.5703125" style="62" customWidth="1"/>
    <col min="5641" max="5641" width="9.85546875" style="62" bestFit="1" customWidth="1"/>
    <col min="5642" max="5642" width="9.140625" style="62"/>
    <col min="5643" max="5643" width="13.85546875" style="62" bestFit="1" customWidth="1"/>
    <col min="5644" max="5888" width="9.140625" style="62"/>
    <col min="5889" max="5889" width="8.28515625" style="62" customWidth="1"/>
    <col min="5890" max="5890" width="56.85546875" style="62" customWidth="1"/>
    <col min="5891" max="5891" width="13.140625" style="62" customWidth="1"/>
    <col min="5892" max="5892" width="18.5703125" style="62" customWidth="1"/>
    <col min="5893" max="5893" width="19" style="62" customWidth="1"/>
    <col min="5894" max="5894" width="0" style="62" hidden="1" customWidth="1"/>
    <col min="5895" max="5895" width="14.85546875" style="62" customWidth="1"/>
    <col min="5896" max="5896" width="61.5703125" style="62" customWidth="1"/>
    <col min="5897" max="5897" width="9.85546875" style="62" bestFit="1" customWidth="1"/>
    <col min="5898" max="5898" width="9.140625" style="62"/>
    <col min="5899" max="5899" width="13.85546875" style="62" bestFit="1" customWidth="1"/>
    <col min="5900" max="6144" width="9.140625" style="62"/>
    <col min="6145" max="6145" width="8.28515625" style="62" customWidth="1"/>
    <col min="6146" max="6146" width="56.85546875" style="62" customWidth="1"/>
    <col min="6147" max="6147" width="13.140625" style="62" customWidth="1"/>
    <col min="6148" max="6148" width="18.5703125" style="62" customWidth="1"/>
    <col min="6149" max="6149" width="19" style="62" customWidth="1"/>
    <col min="6150" max="6150" width="0" style="62" hidden="1" customWidth="1"/>
    <col min="6151" max="6151" width="14.85546875" style="62" customWidth="1"/>
    <col min="6152" max="6152" width="61.5703125" style="62" customWidth="1"/>
    <col min="6153" max="6153" width="9.85546875" style="62" bestFit="1" customWidth="1"/>
    <col min="6154" max="6154" width="9.140625" style="62"/>
    <col min="6155" max="6155" width="13.85546875" style="62" bestFit="1" customWidth="1"/>
    <col min="6156" max="6400" width="9.140625" style="62"/>
    <col min="6401" max="6401" width="8.28515625" style="62" customWidth="1"/>
    <col min="6402" max="6402" width="56.85546875" style="62" customWidth="1"/>
    <col min="6403" max="6403" width="13.140625" style="62" customWidth="1"/>
    <col min="6404" max="6404" width="18.5703125" style="62" customWidth="1"/>
    <col min="6405" max="6405" width="19" style="62" customWidth="1"/>
    <col min="6406" max="6406" width="0" style="62" hidden="1" customWidth="1"/>
    <col min="6407" max="6407" width="14.85546875" style="62" customWidth="1"/>
    <col min="6408" max="6408" width="61.5703125" style="62" customWidth="1"/>
    <col min="6409" max="6409" width="9.85546875" style="62" bestFit="1" customWidth="1"/>
    <col min="6410" max="6410" width="9.140625" style="62"/>
    <col min="6411" max="6411" width="13.85546875" style="62" bestFit="1" customWidth="1"/>
    <col min="6412" max="6656" width="9.140625" style="62"/>
    <col min="6657" max="6657" width="8.28515625" style="62" customWidth="1"/>
    <col min="6658" max="6658" width="56.85546875" style="62" customWidth="1"/>
    <col min="6659" max="6659" width="13.140625" style="62" customWidth="1"/>
    <col min="6660" max="6660" width="18.5703125" style="62" customWidth="1"/>
    <col min="6661" max="6661" width="19" style="62" customWidth="1"/>
    <col min="6662" max="6662" width="0" style="62" hidden="1" customWidth="1"/>
    <col min="6663" max="6663" width="14.85546875" style="62" customWidth="1"/>
    <col min="6664" max="6664" width="61.5703125" style="62" customWidth="1"/>
    <col min="6665" max="6665" width="9.85546875" style="62" bestFit="1" customWidth="1"/>
    <col min="6666" max="6666" width="9.140625" style="62"/>
    <col min="6667" max="6667" width="13.85546875" style="62" bestFit="1" customWidth="1"/>
    <col min="6668" max="6912" width="9.140625" style="62"/>
    <col min="6913" max="6913" width="8.28515625" style="62" customWidth="1"/>
    <col min="6914" max="6914" width="56.85546875" style="62" customWidth="1"/>
    <col min="6915" max="6915" width="13.140625" style="62" customWidth="1"/>
    <col min="6916" max="6916" width="18.5703125" style="62" customWidth="1"/>
    <col min="6917" max="6917" width="19" style="62" customWidth="1"/>
    <col min="6918" max="6918" width="0" style="62" hidden="1" customWidth="1"/>
    <col min="6919" max="6919" width="14.85546875" style="62" customWidth="1"/>
    <col min="6920" max="6920" width="61.5703125" style="62" customWidth="1"/>
    <col min="6921" max="6921" width="9.85546875" style="62" bestFit="1" customWidth="1"/>
    <col min="6922" max="6922" width="9.140625" style="62"/>
    <col min="6923" max="6923" width="13.85546875" style="62" bestFit="1" customWidth="1"/>
    <col min="6924" max="7168" width="9.140625" style="62"/>
    <col min="7169" max="7169" width="8.28515625" style="62" customWidth="1"/>
    <col min="7170" max="7170" width="56.85546875" style="62" customWidth="1"/>
    <col min="7171" max="7171" width="13.140625" style="62" customWidth="1"/>
    <col min="7172" max="7172" width="18.5703125" style="62" customWidth="1"/>
    <col min="7173" max="7173" width="19" style="62" customWidth="1"/>
    <col min="7174" max="7174" width="0" style="62" hidden="1" customWidth="1"/>
    <col min="7175" max="7175" width="14.85546875" style="62" customWidth="1"/>
    <col min="7176" max="7176" width="61.5703125" style="62" customWidth="1"/>
    <col min="7177" max="7177" width="9.85546875" style="62" bestFit="1" customWidth="1"/>
    <col min="7178" max="7178" width="9.140625" style="62"/>
    <col min="7179" max="7179" width="13.85546875" style="62" bestFit="1" customWidth="1"/>
    <col min="7180" max="7424" width="9.140625" style="62"/>
    <col min="7425" max="7425" width="8.28515625" style="62" customWidth="1"/>
    <col min="7426" max="7426" width="56.85546875" style="62" customWidth="1"/>
    <col min="7427" max="7427" width="13.140625" style="62" customWidth="1"/>
    <col min="7428" max="7428" width="18.5703125" style="62" customWidth="1"/>
    <col min="7429" max="7429" width="19" style="62" customWidth="1"/>
    <col min="7430" max="7430" width="0" style="62" hidden="1" customWidth="1"/>
    <col min="7431" max="7431" width="14.85546875" style="62" customWidth="1"/>
    <col min="7432" max="7432" width="61.5703125" style="62" customWidth="1"/>
    <col min="7433" max="7433" width="9.85546875" style="62" bestFit="1" customWidth="1"/>
    <col min="7434" max="7434" width="9.140625" style="62"/>
    <col min="7435" max="7435" width="13.85546875" style="62" bestFit="1" customWidth="1"/>
    <col min="7436" max="7680" width="9.140625" style="62"/>
    <col min="7681" max="7681" width="8.28515625" style="62" customWidth="1"/>
    <col min="7682" max="7682" width="56.85546875" style="62" customWidth="1"/>
    <col min="7683" max="7683" width="13.140625" style="62" customWidth="1"/>
    <col min="7684" max="7684" width="18.5703125" style="62" customWidth="1"/>
    <col min="7685" max="7685" width="19" style="62" customWidth="1"/>
    <col min="7686" max="7686" width="0" style="62" hidden="1" customWidth="1"/>
    <col min="7687" max="7687" width="14.85546875" style="62" customWidth="1"/>
    <col min="7688" max="7688" width="61.5703125" style="62" customWidth="1"/>
    <col min="7689" max="7689" width="9.85546875" style="62" bestFit="1" customWidth="1"/>
    <col min="7690" max="7690" width="9.140625" style="62"/>
    <col min="7691" max="7691" width="13.85546875" style="62" bestFit="1" customWidth="1"/>
    <col min="7692" max="7936" width="9.140625" style="62"/>
    <col min="7937" max="7937" width="8.28515625" style="62" customWidth="1"/>
    <col min="7938" max="7938" width="56.85546875" style="62" customWidth="1"/>
    <col min="7939" max="7939" width="13.140625" style="62" customWidth="1"/>
    <col min="7940" max="7940" width="18.5703125" style="62" customWidth="1"/>
    <col min="7941" max="7941" width="19" style="62" customWidth="1"/>
    <col min="7942" max="7942" width="0" style="62" hidden="1" customWidth="1"/>
    <col min="7943" max="7943" width="14.85546875" style="62" customWidth="1"/>
    <col min="7944" max="7944" width="61.5703125" style="62" customWidth="1"/>
    <col min="7945" max="7945" width="9.85546875" style="62" bestFit="1" customWidth="1"/>
    <col min="7946" max="7946" width="9.140625" style="62"/>
    <col min="7947" max="7947" width="13.85546875" style="62" bestFit="1" customWidth="1"/>
    <col min="7948" max="8192" width="9.140625" style="62"/>
    <col min="8193" max="8193" width="8.28515625" style="62" customWidth="1"/>
    <col min="8194" max="8194" width="56.85546875" style="62" customWidth="1"/>
    <col min="8195" max="8195" width="13.140625" style="62" customWidth="1"/>
    <col min="8196" max="8196" width="18.5703125" style="62" customWidth="1"/>
    <col min="8197" max="8197" width="19" style="62" customWidth="1"/>
    <col min="8198" max="8198" width="0" style="62" hidden="1" customWidth="1"/>
    <col min="8199" max="8199" width="14.85546875" style="62" customWidth="1"/>
    <col min="8200" max="8200" width="61.5703125" style="62" customWidth="1"/>
    <col min="8201" max="8201" width="9.85546875" style="62" bestFit="1" customWidth="1"/>
    <col min="8202" max="8202" width="9.140625" style="62"/>
    <col min="8203" max="8203" width="13.85546875" style="62" bestFit="1" customWidth="1"/>
    <col min="8204" max="8448" width="9.140625" style="62"/>
    <col min="8449" max="8449" width="8.28515625" style="62" customWidth="1"/>
    <col min="8450" max="8450" width="56.85546875" style="62" customWidth="1"/>
    <col min="8451" max="8451" width="13.140625" style="62" customWidth="1"/>
    <col min="8452" max="8452" width="18.5703125" style="62" customWidth="1"/>
    <col min="8453" max="8453" width="19" style="62" customWidth="1"/>
    <col min="8454" max="8454" width="0" style="62" hidden="1" customWidth="1"/>
    <col min="8455" max="8455" width="14.85546875" style="62" customWidth="1"/>
    <col min="8456" max="8456" width="61.5703125" style="62" customWidth="1"/>
    <col min="8457" max="8457" width="9.85546875" style="62" bestFit="1" customWidth="1"/>
    <col min="8458" max="8458" width="9.140625" style="62"/>
    <col min="8459" max="8459" width="13.85546875" style="62" bestFit="1" customWidth="1"/>
    <col min="8460" max="8704" width="9.140625" style="62"/>
    <col min="8705" max="8705" width="8.28515625" style="62" customWidth="1"/>
    <col min="8706" max="8706" width="56.85546875" style="62" customWidth="1"/>
    <col min="8707" max="8707" width="13.140625" style="62" customWidth="1"/>
    <col min="8708" max="8708" width="18.5703125" style="62" customWidth="1"/>
    <col min="8709" max="8709" width="19" style="62" customWidth="1"/>
    <col min="8710" max="8710" width="0" style="62" hidden="1" customWidth="1"/>
    <col min="8711" max="8711" width="14.85546875" style="62" customWidth="1"/>
    <col min="8712" max="8712" width="61.5703125" style="62" customWidth="1"/>
    <col min="8713" max="8713" width="9.85546875" style="62" bestFit="1" customWidth="1"/>
    <col min="8714" max="8714" width="9.140625" style="62"/>
    <col min="8715" max="8715" width="13.85546875" style="62" bestFit="1" customWidth="1"/>
    <col min="8716" max="8960" width="9.140625" style="62"/>
    <col min="8961" max="8961" width="8.28515625" style="62" customWidth="1"/>
    <col min="8962" max="8962" width="56.85546875" style="62" customWidth="1"/>
    <col min="8963" max="8963" width="13.140625" style="62" customWidth="1"/>
    <col min="8964" max="8964" width="18.5703125" style="62" customWidth="1"/>
    <col min="8965" max="8965" width="19" style="62" customWidth="1"/>
    <col min="8966" max="8966" width="0" style="62" hidden="1" customWidth="1"/>
    <col min="8967" max="8967" width="14.85546875" style="62" customWidth="1"/>
    <col min="8968" max="8968" width="61.5703125" style="62" customWidth="1"/>
    <col min="8969" max="8969" width="9.85546875" style="62" bestFit="1" customWidth="1"/>
    <col min="8970" max="8970" width="9.140625" style="62"/>
    <col min="8971" max="8971" width="13.85546875" style="62" bestFit="1" customWidth="1"/>
    <col min="8972" max="9216" width="9.140625" style="62"/>
    <col min="9217" max="9217" width="8.28515625" style="62" customWidth="1"/>
    <col min="9218" max="9218" width="56.85546875" style="62" customWidth="1"/>
    <col min="9219" max="9219" width="13.140625" style="62" customWidth="1"/>
    <col min="9220" max="9220" width="18.5703125" style="62" customWidth="1"/>
    <col min="9221" max="9221" width="19" style="62" customWidth="1"/>
    <col min="9222" max="9222" width="0" style="62" hidden="1" customWidth="1"/>
    <col min="9223" max="9223" width="14.85546875" style="62" customWidth="1"/>
    <col min="9224" max="9224" width="61.5703125" style="62" customWidth="1"/>
    <col min="9225" max="9225" width="9.85546875" style="62" bestFit="1" customWidth="1"/>
    <col min="9226" max="9226" width="9.140625" style="62"/>
    <col min="9227" max="9227" width="13.85546875" style="62" bestFit="1" customWidth="1"/>
    <col min="9228" max="9472" width="9.140625" style="62"/>
    <col min="9473" max="9473" width="8.28515625" style="62" customWidth="1"/>
    <col min="9474" max="9474" width="56.85546875" style="62" customWidth="1"/>
    <col min="9475" max="9475" width="13.140625" style="62" customWidth="1"/>
    <col min="9476" max="9476" width="18.5703125" style="62" customWidth="1"/>
    <col min="9477" max="9477" width="19" style="62" customWidth="1"/>
    <col min="9478" max="9478" width="0" style="62" hidden="1" customWidth="1"/>
    <col min="9479" max="9479" width="14.85546875" style="62" customWidth="1"/>
    <col min="9480" max="9480" width="61.5703125" style="62" customWidth="1"/>
    <col min="9481" max="9481" width="9.85546875" style="62" bestFit="1" customWidth="1"/>
    <col min="9482" max="9482" width="9.140625" style="62"/>
    <col min="9483" max="9483" width="13.85546875" style="62" bestFit="1" customWidth="1"/>
    <col min="9484" max="9728" width="9.140625" style="62"/>
    <col min="9729" max="9729" width="8.28515625" style="62" customWidth="1"/>
    <col min="9730" max="9730" width="56.85546875" style="62" customWidth="1"/>
    <col min="9731" max="9731" width="13.140625" style="62" customWidth="1"/>
    <col min="9732" max="9732" width="18.5703125" style="62" customWidth="1"/>
    <col min="9733" max="9733" width="19" style="62" customWidth="1"/>
    <col min="9734" max="9734" width="0" style="62" hidden="1" customWidth="1"/>
    <col min="9735" max="9735" width="14.85546875" style="62" customWidth="1"/>
    <col min="9736" max="9736" width="61.5703125" style="62" customWidth="1"/>
    <col min="9737" max="9737" width="9.85546875" style="62" bestFit="1" customWidth="1"/>
    <col min="9738" max="9738" width="9.140625" style="62"/>
    <col min="9739" max="9739" width="13.85546875" style="62" bestFit="1" customWidth="1"/>
    <col min="9740" max="9984" width="9.140625" style="62"/>
    <col min="9985" max="9985" width="8.28515625" style="62" customWidth="1"/>
    <col min="9986" max="9986" width="56.85546875" style="62" customWidth="1"/>
    <col min="9987" max="9987" width="13.140625" style="62" customWidth="1"/>
    <col min="9988" max="9988" width="18.5703125" style="62" customWidth="1"/>
    <col min="9989" max="9989" width="19" style="62" customWidth="1"/>
    <col min="9990" max="9990" width="0" style="62" hidden="1" customWidth="1"/>
    <col min="9991" max="9991" width="14.85546875" style="62" customWidth="1"/>
    <col min="9992" max="9992" width="61.5703125" style="62" customWidth="1"/>
    <col min="9993" max="9993" width="9.85546875" style="62" bestFit="1" customWidth="1"/>
    <col min="9994" max="9994" width="9.140625" style="62"/>
    <col min="9995" max="9995" width="13.85546875" style="62" bestFit="1" customWidth="1"/>
    <col min="9996" max="10240" width="9.140625" style="62"/>
    <col min="10241" max="10241" width="8.28515625" style="62" customWidth="1"/>
    <col min="10242" max="10242" width="56.85546875" style="62" customWidth="1"/>
    <col min="10243" max="10243" width="13.140625" style="62" customWidth="1"/>
    <col min="10244" max="10244" width="18.5703125" style="62" customWidth="1"/>
    <col min="10245" max="10245" width="19" style="62" customWidth="1"/>
    <col min="10246" max="10246" width="0" style="62" hidden="1" customWidth="1"/>
    <col min="10247" max="10247" width="14.85546875" style="62" customWidth="1"/>
    <col min="10248" max="10248" width="61.5703125" style="62" customWidth="1"/>
    <col min="10249" max="10249" width="9.85546875" style="62" bestFit="1" customWidth="1"/>
    <col min="10250" max="10250" width="9.140625" style="62"/>
    <col min="10251" max="10251" width="13.85546875" style="62" bestFit="1" customWidth="1"/>
    <col min="10252" max="10496" width="9.140625" style="62"/>
    <col min="10497" max="10497" width="8.28515625" style="62" customWidth="1"/>
    <col min="10498" max="10498" width="56.85546875" style="62" customWidth="1"/>
    <col min="10499" max="10499" width="13.140625" style="62" customWidth="1"/>
    <col min="10500" max="10500" width="18.5703125" style="62" customWidth="1"/>
    <col min="10501" max="10501" width="19" style="62" customWidth="1"/>
    <col min="10502" max="10502" width="0" style="62" hidden="1" customWidth="1"/>
    <col min="10503" max="10503" width="14.85546875" style="62" customWidth="1"/>
    <col min="10504" max="10504" width="61.5703125" style="62" customWidth="1"/>
    <col min="10505" max="10505" width="9.85546875" style="62" bestFit="1" customWidth="1"/>
    <col min="10506" max="10506" width="9.140625" style="62"/>
    <col min="10507" max="10507" width="13.85546875" style="62" bestFit="1" customWidth="1"/>
    <col min="10508" max="10752" width="9.140625" style="62"/>
    <col min="10753" max="10753" width="8.28515625" style="62" customWidth="1"/>
    <col min="10754" max="10754" width="56.85546875" style="62" customWidth="1"/>
    <col min="10755" max="10755" width="13.140625" style="62" customWidth="1"/>
    <col min="10756" max="10756" width="18.5703125" style="62" customWidth="1"/>
    <col min="10757" max="10757" width="19" style="62" customWidth="1"/>
    <col min="10758" max="10758" width="0" style="62" hidden="1" customWidth="1"/>
    <col min="10759" max="10759" width="14.85546875" style="62" customWidth="1"/>
    <col min="10760" max="10760" width="61.5703125" style="62" customWidth="1"/>
    <col min="10761" max="10761" width="9.85546875" style="62" bestFit="1" customWidth="1"/>
    <col min="10762" max="10762" width="9.140625" style="62"/>
    <col min="10763" max="10763" width="13.85546875" style="62" bestFit="1" customWidth="1"/>
    <col min="10764" max="11008" width="9.140625" style="62"/>
    <col min="11009" max="11009" width="8.28515625" style="62" customWidth="1"/>
    <col min="11010" max="11010" width="56.85546875" style="62" customWidth="1"/>
    <col min="11011" max="11011" width="13.140625" style="62" customWidth="1"/>
    <col min="11012" max="11012" width="18.5703125" style="62" customWidth="1"/>
    <col min="11013" max="11013" width="19" style="62" customWidth="1"/>
    <col min="11014" max="11014" width="0" style="62" hidden="1" customWidth="1"/>
    <col min="11015" max="11015" width="14.85546875" style="62" customWidth="1"/>
    <col min="11016" max="11016" width="61.5703125" style="62" customWidth="1"/>
    <col min="11017" max="11017" width="9.85546875" style="62" bestFit="1" customWidth="1"/>
    <col min="11018" max="11018" width="9.140625" style="62"/>
    <col min="11019" max="11019" width="13.85546875" style="62" bestFit="1" customWidth="1"/>
    <col min="11020" max="11264" width="9.140625" style="62"/>
    <col min="11265" max="11265" width="8.28515625" style="62" customWidth="1"/>
    <col min="11266" max="11266" width="56.85546875" style="62" customWidth="1"/>
    <col min="11267" max="11267" width="13.140625" style="62" customWidth="1"/>
    <col min="11268" max="11268" width="18.5703125" style="62" customWidth="1"/>
    <col min="11269" max="11269" width="19" style="62" customWidth="1"/>
    <col min="11270" max="11270" width="0" style="62" hidden="1" customWidth="1"/>
    <col min="11271" max="11271" width="14.85546875" style="62" customWidth="1"/>
    <col min="11272" max="11272" width="61.5703125" style="62" customWidth="1"/>
    <col min="11273" max="11273" width="9.85546875" style="62" bestFit="1" customWidth="1"/>
    <col min="11274" max="11274" width="9.140625" style="62"/>
    <col min="11275" max="11275" width="13.85546875" style="62" bestFit="1" customWidth="1"/>
    <col min="11276" max="11520" width="9.140625" style="62"/>
    <col min="11521" max="11521" width="8.28515625" style="62" customWidth="1"/>
    <col min="11522" max="11522" width="56.85546875" style="62" customWidth="1"/>
    <col min="11523" max="11523" width="13.140625" style="62" customWidth="1"/>
    <col min="11524" max="11524" width="18.5703125" style="62" customWidth="1"/>
    <col min="11525" max="11525" width="19" style="62" customWidth="1"/>
    <col min="11526" max="11526" width="0" style="62" hidden="1" customWidth="1"/>
    <col min="11527" max="11527" width="14.85546875" style="62" customWidth="1"/>
    <col min="11528" max="11528" width="61.5703125" style="62" customWidth="1"/>
    <col min="11529" max="11529" width="9.85546875" style="62" bestFit="1" customWidth="1"/>
    <col min="11530" max="11530" width="9.140625" style="62"/>
    <col min="11531" max="11531" width="13.85546875" style="62" bestFit="1" customWidth="1"/>
    <col min="11532" max="11776" width="9.140625" style="62"/>
    <col min="11777" max="11777" width="8.28515625" style="62" customWidth="1"/>
    <col min="11778" max="11778" width="56.85546875" style="62" customWidth="1"/>
    <col min="11779" max="11779" width="13.140625" style="62" customWidth="1"/>
    <col min="11780" max="11780" width="18.5703125" style="62" customWidth="1"/>
    <col min="11781" max="11781" width="19" style="62" customWidth="1"/>
    <col min="11782" max="11782" width="0" style="62" hidden="1" customWidth="1"/>
    <col min="11783" max="11783" width="14.85546875" style="62" customWidth="1"/>
    <col min="11784" max="11784" width="61.5703125" style="62" customWidth="1"/>
    <col min="11785" max="11785" width="9.85546875" style="62" bestFit="1" customWidth="1"/>
    <col min="11786" max="11786" width="9.140625" style="62"/>
    <col min="11787" max="11787" width="13.85546875" style="62" bestFit="1" customWidth="1"/>
    <col min="11788" max="12032" width="9.140625" style="62"/>
    <col min="12033" max="12033" width="8.28515625" style="62" customWidth="1"/>
    <col min="12034" max="12034" width="56.85546875" style="62" customWidth="1"/>
    <col min="12035" max="12035" width="13.140625" style="62" customWidth="1"/>
    <col min="12036" max="12036" width="18.5703125" style="62" customWidth="1"/>
    <col min="12037" max="12037" width="19" style="62" customWidth="1"/>
    <col min="12038" max="12038" width="0" style="62" hidden="1" customWidth="1"/>
    <col min="12039" max="12039" width="14.85546875" style="62" customWidth="1"/>
    <col min="12040" max="12040" width="61.5703125" style="62" customWidth="1"/>
    <col min="12041" max="12041" width="9.85546875" style="62" bestFit="1" customWidth="1"/>
    <col min="12042" max="12042" width="9.140625" style="62"/>
    <col min="12043" max="12043" width="13.85546875" style="62" bestFit="1" customWidth="1"/>
    <col min="12044" max="12288" width="9.140625" style="62"/>
    <col min="12289" max="12289" width="8.28515625" style="62" customWidth="1"/>
    <col min="12290" max="12290" width="56.85546875" style="62" customWidth="1"/>
    <col min="12291" max="12291" width="13.140625" style="62" customWidth="1"/>
    <col min="12292" max="12292" width="18.5703125" style="62" customWidth="1"/>
    <col min="12293" max="12293" width="19" style="62" customWidth="1"/>
    <col min="12294" max="12294" width="0" style="62" hidden="1" customWidth="1"/>
    <col min="12295" max="12295" width="14.85546875" style="62" customWidth="1"/>
    <col min="12296" max="12296" width="61.5703125" style="62" customWidth="1"/>
    <col min="12297" max="12297" width="9.85546875" style="62" bestFit="1" customWidth="1"/>
    <col min="12298" max="12298" width="9.140625" style="62"/>
    <col min="12299" max="12299" width="13.85546875" style="62" bestFit="1" customWidth="1"/>
    <col min="12300" max="12544" width="9.140625" style="62"/>
    <col min="12545" max="12545" width="8.28515625" style="62" customWidth="1"/>
    <col min="12546" max="12546" width="56.85546875" style="62" customWidth="1"/>
    <col min="12547" max="12547" width="13.140625" style="62" customWidth="1"/>
    <col min="12548" max="12548" width="18.5703125" style="62" customWidth="1"/>
    <col min="12549" max="12549" width="19" style="62" customWidth="1"/>
    <col min="12550" max="12550" width="0" style="62" hidden="1" customWidth="1"/>
    <col min="12551" max="12551" width="14.85546875" style="62" customWidth="1"/>
    <col min="12552" max="12552" width="61.5703125" style="62" customWidth="1"/>
    <col min="12553" max="12553" width="9.85546875" style="62" bestFit="1" customWidth="1"/>
    <col min="12554" max="12554" width="9.140625" style="62"/>
    <col min="12555" max="12555" width="13.85546875" style="62" bestFit="1" customWidth="1"/>
    <col min="12556" max="12800" width="9.140625" style="62"/>
    <col min="12801" max="12801" width="8.28515625" style="62" customWidth="1"/>
    <col min="12802" max="12802" width="56.85546875" style="62" customWidth="1"/>
    <col min="12803" max="12803" width="13.140625" style="62" customWidth="1"/>
    <col min="12804" max="12804" width="18.5703125" style="62" customWidth="1"/>
    <col min="12805" max="12805" width="19" style="62" customWidth="1"/>
    <col min="12806" max="12806" width="0" style="62" hidden="1" customWidth="1"/>
    <col min="12807" max="12807" width="14.85546875" style="62" customWidth="1"/>
    <col min="12808" max="12808" width="61.5703125" style="62" customWidth="1"/>
    <col min="12809" max="12809" width="9.85546875" style="62" bestFit="1" customWidth="1"/>
    <col min="12810" max="12810" width="9.140625" style="62"/>
    <col min="12811" max="12811" width="13.85546875" style="62" bestFit="1" customWidth="1"/>
    <col min="12812" max="13056" width="9.140625" style="62"/>
    <col min="13057" max="13057" width="8.28515625" style="62" customWidth="1"/>
    <col min="13058" max="13058" width="56.85546875" style="62" customWidth="1"/>
    <col min="13059" max="13059" width="13.140625" style="62" customWidth="1"/>
    <col min="13060" max="13060" width="18.5703125" style="62" customWidth="1"/>
    <col min="13061" max="13061" width="19" style="62" customWidth="1"/>
    <col min="13062" max="13062" width="0" style="62" hidden="1" customWidth="1"/>
    <col min="13063" max="13063" width="14.85546875" style="62" customWidth="1"/>
    <col min="13064" max="13064" width="61.5703125" style="62" customWidth="1"/>
    <col min="13065" max="13065" width="9.85546875" style="62" bestFit="1" customWidth="1"/>
    <col min="13066" max="13066" width="9.140625" style="62"/>
    <col min="13067" max="13067" width="13.85546875" style="62" bestFit="1" customWidth="1"/>
    <col min="13068" max="13312" width="9.140625" style="62"/>
    <col min="13313" max="13313" width="8.28515625" style="62" customWidth="1"/>
    <col min="13314" max="13314" width="56.85546875" style="62" customWidth="1"/>
    <col min="13315" max="13315" width="13.140625" style="62" customWidth="1"/>
    <col min="13316" max="13316" width="18.5703125" style="62" customWidth="1"/>
    <col min="13317" max="13317" width="19" style="62" customWidth="1"/>
    <col min="13318" max="13318" width="0" style="62" hidden="1" customWidth="1"/>
    <col min="13319" max="13319" width="14.85546875" style="62" customWidth="1"/>
    <col min="13320" max="13320" width="61.5703125" style="62" customWidth="1"/>
    <col min="13321" max="13321" width="9.85546875" style="62" bestFit="1" customWidth="1"/>
    <col min="13322" max="13322" width="9.140625" style="62"/>
    <col min="13323" max="13323" width="13.85546875" style="62" bestFit="1" customWidth="1"/>
    <col min="13324" max="13568" width="9.140625" style="62"/>
    <col min="13569" max="13569" width="8.28515625" style="62" customWidth="1"/>
    <col min="13570" max="13570" width="56.85546875" style="62" customWidth="1"/>
    <col min="13571" max="13571" width="13.140625" style="62" customWidth="1"/>
    <col min="13572" max="13572" width="18.5703125" style="62" customWidth="1"/>
    <col min="13573" max="13573" width="19" style="62" customWidth="1"/>
    <col min="13574" max="13574" width="0" style="62" hidden="1" customWidth="1"/>
    <col min="13575" max="13575" width="14.85546875" style="62" customWidth="1"/>
    <col min="13576" max="13576" width="61.5703125" style="62" customWidth="1"/>
    <col min="13577" max="13577" width="9.85546875" style="62" bestFit="1" customWidth="1"/>
    <col min="13578" max="13578" width="9.140625" style="62"/>
    <col min="13579" max="13579" width="13.85546875" style="62" bestFit="1" customWidth="1"/>
    <col min="13580" max="13824" width="9.140625" style="62"/>
    <col min="13825" max="13825" width="8.28515625" style="62" customWidth="1"/>
    <col min="13826" max="13826" width="56.85546875" style="62" customWidth="1"/>
    <col min="13827" max="13827" width="13.140625" style="62" customWidth="1"/>
    <col min="13828" max="13828" width="18.5703125" style="62" customWidth="1"/>
    <col min="13829" max="13829" width="19" style="62" customWidth="1"/>
    <col min="13830" max="13830" width="0" style="62" hidden="1" customWidth="1"/>
    <col min="13831" max="13831" width="14.85546875" style="62" customWidth="1"/>
    <col min="13832" max="13832" width="61.5703125" style="62" customWidth="1"/>
    <col min="13833" max="13833" width="9.85546875" style="62" bestFit="1" customWidth="1"/>
    <col min="13834" max="13834" width="9.140625" style="62"/>
    <col min="13835" max="13835" width="13.85546875" style="62" bestFit="1" customWidth="1"/>
    <col min="13836" max="14080" width="9.140625" style="62"/>
    <col min="14081" max="14081" width="8.28515625" style="62" customWidth="1"/>
    <col min="14082" max="14082" width="56.85546875" style="62" customWidth="1"/>
    <col min="14083" max="14083" width="13.140625" style="62" customWidth="1"/>
    <col min="14084" max="14084" width="18.5703125" style="62" customWidth="1"/>
    <col min="14085" max="14085" width="19" style="62" customWidth="1"/>
    <col min="14086" max="14086" width="0" style="62" hidden="1" customWidth="1"/>
    <col min="14087" max="14087" width="14.85546875" style="62" customWidth="1"/>
    <col min="14088" max="14088" width="61.5703125" style="62" customWidth="1"/>
    <col min="14089" max="14089" width="9.85546875" style="62" bestFit="1" customWidth="1"/>
    <col min="14090" max="14090" width="9.140625" style="62"/>
    <col min="14091" max="14091" width="13.85546875" style="62" bestFit="1" customWidth="1"/>
    <col min="14092" max="14336" width="9.140625" style="62"/>
    <col min="14337" max="14337" width="8.28515625" style="62" customWidth="1"/>
    <col min="14338" max="14338" width="56.85546875" style="62" customWidth="1"/>
    <col min="14339" max="14339" width="13.140625" style="62" customWidth="1"/>
    <col min="14340" max="14340" width="18.5703125" style="62" customWidth="1"/>
    <col min="14341" max="14341" width="19" style="62" customWidth="1"/>
    <col min="14342" max="14342" width="0" style="62" hidden="1" customWidth="1"/>
    <col min="14343" max="14343" width="14.85546875" style="62" customWidth="1"/>
    <col min="14344" max="14344" width="61.5703125" style="62" customWidth="1"/>
    <col min="14345" max="14345" width="9.85546875" style="62" bestFit="1" customWidth="1"/>
    <col min="14346" max="14346" width="9.140625" style="62"/>
    <col min="14347" max="14347" width="13.85546875" style="62" bestFit="1" customWidth="1"/>
    <col min="14348" max="14592" width="9.140625" style="62"/>
    <col min="14593" max="14593" width="8.28515625" style="62" customWidth="1"/>
    <col min="14594" max="14594" width="56.85546875" style="62" customWidth="1"/>
    <col min="14595" max="14595" width="13.140625" style="62" customWidth="1"/>
    <col min="14596" max="14596" width="18.5703125" style="62" customWidth="1"/>
    <col min="14597" max="14597" width="19" style="62" customWidth="1"/>
    <col min="14598" max="14598" width="0" style="62" hidden="1" customWidth="1"/>
    <col min="14599" max="14599" width="14.85546875" style="62" customWidth="1"/>
    <col min="14600" max="14600" width="61.5703125" style="62" customWidth="1"/>
    <col min="14601" max="14601" width="9.85546875" style="62" bestFit="1" customWidth="1"/>
    <col min="14602" max="14602" width="9.140625" style="62"/>
    <col min="14603" max="14603" width="13.85546875" style="62" bestFit="1" customWidth="1"/>
    <col min="14604" max="14848" width="9.140625" style="62"/>
    <col min="14849" max="14849" width="8.28515625" style="62" customWidth="1"/>
    <col min="14850" max="14850" width="56.85546875" style="62" customWidth="1"/>
    <col min="14851" max="14851" width="13.140625" style="62" customWidth="1"/>
    <col min="14852" max="14852" width="18.5703125" style="62" customWidth="1"/>
    <col min="14853" max="14853" width="19" style="62" customWidth="1"/>
    <col min="14854" max="14854" width="0" style="62" hidden="1" customWidth="1"/>
    <col min="14855" max="14855" width="14.85546875" style="62" customWidth="1"/>
    <col min="14856" max="14856" width="61.5703125" style="62" customWidth="1"/>
    <col min="14857" max="14857" width="9.85546875" style="62" bestFit="1" customWidth="1"/>
    <col min="14858" max="14858" width="9.140625" style="62"/>
    <col min="14859" max="14859" width="13.85546875" style="62" bestFit="1" customWidth="1"/>
    <col min="14860" max="15104" width="9.140625" style="62"/>
    <col min="15105" max="15105" width="8.28515625" style="62" customWidth="1"/>
    <col min="15106" max="15106" width="56.85546875" style="62" customWidth="1"/>
    <col min="15107" max="15107" width="13.140625" style="62" customWidth="1"/>
    <col min="15108" max="15108" width="18.5703125" style="62" customWidth="1"/>
    <col min="15109" max="15109" width="19" style="62" customWidth="1"/>
    <col min="15110" max="15110" width="0" style="62" hidden="1" customWidth="1"/>
    <col min="15111" max="15111" width="14.85546875" style="62" customWidth="1"/>
    <col min="15112" max="15112" width="61.5703125" style="62" customWidth="1"/>
    <col min="15113" max="15113" width="9.85546875" style="62" bestFit="1" customWidth="1"/>
    <col min="15114" max="15114" width="9.140625" style="62"/>
    <col min="15115" max="15115" width="13.85546875" style="62" bestFit="1" customWidth="1"/>
    <col min="15116" max="15360" width="9.140625" style="62"/>
    <col min="15361" max="15361" width="8.28515625" style="62" customWidth="1"/>
    <col min="15362" max="15362" width="56.85546875" style="62" customWidth="1"/>
    <col min="15363" max="15363" width="13.140625" style="62" customWidth="1"/>
    <col min="15364" max="15364" width="18.5703125" style="62" customWidth="1"/>
    <col min="15365" max="15365" width="19" style="62" customWidth="1"/>
    <col min="15366" max="15366" width="0" style="62" hidden="1" customWidth="1"/>
    <col min="15367" max="15367" width="14.85546875" style="62" customWidth="1"/>
    <col min="15368" max="15368" width="61.5703125" style="62" customWidth="1"/>
    <col min="15369" max="15369" width="9.85546875" style="62" bestFit="1" customWidth="1"/>
    <col min="15370" max="15370" width="9.140625" style="62"/>
    <col min="15371" max="15371" width="13.85546875" style="62" bestFit="1" customWidth="1"/>
    <col min="15372" max="15616" width="9.140625" style="62"/>
    <col min="15617" max="15617" width="8.28515625" style="62" customWidth="1"/>
    <col min="15618" max="15618" width="56.85546875" style="62" customWidth="1"/>
    <col min="15619" max="15619" width="13.140625" style="62" customWidth="1"/>
    <col min="15620" max="15620" width="18.5703125" style="62" customWidth="1"/>
    <col min="15621" max="15621" width="19" style="62" customWidth="1"/>
    <col min="15622" max="15622" width="0" style="62" hidden="1" customWidth="1"/>
    <col min="15623" max="15623" width="14.85546875" style="62" customWidth="1"/>
    <col min="15624" max="15624" width="61.5703125" style="62" customWidth="1"/>
    <col min="15625" max="15625" width="9.85546875" style="62" bestFit="1" customWidth="1"/>
    <col min="15626" max="15626" width="9.140625" style="62"/>
    <col min="15627" max="15627" width="13.85546875" style="62" bestFit="1" customWidth="1"/>
    <col min="15628" max="15872" width="9.140625" style="62"/>
    <col min="15873" max="15873" width="8.28515625" style="62" customWidth="1"/>
    <col min="15874" max="15874" width="56.85546875" style="62" customWidth="1"/>
    <col min="15875" max="15875" width="13.140625" style="62" customWidth="1"/>
    <col min="15876" max="15876" width="18.5703125" style="62" customWidth="1"/>
    <col min="15877" max="15877" width="19" style="62" customWidth="1"/>
    <col min="15878" max="15878" width="0" style="62" hidden="1" customWidth="1"/>
    <col min="15879" max="15879" width="14.85546875" style="62" customWidth="1"/>
    <col min="15880" max="15880" width="61.5703125" style="62" customWidth="1"/>
    <col min="15881" max="15881" width="9.85546875" style="62" bestFit="1" customWidth="1"/>
    <col min="15882" max="15882" width="9.140625" style="62"/>
    <col min="15883" max="15883" width="13.85546875" style="62" bestFit="1" customWidth="1"/>
    <col min="15884" max="16128" width="9.140625" style="62"/>
    <col min="16129" max="16129" width="8.28515625" style="62" customWidth="1"/>
    <col min="16130" max="16130" width="56.85546875" style="62" customWidth="1"/>
    <col min="16131" max="16131" width="13.140625" style="62" customWidth="1"/>
    <col min="16132" max="16132" width="18.5703125" style="62" customWidth="1"/>
    <col min="16133" max="16133" width="19" style="62" customWidth="1"/>
    <col min="16134" max="16134" width="0" style="62" hidden="1" customWidth="1"/>
    <col min="16135" max="16135" width="14.85546875" style="62" customWidth="1"/>
    <col min="16136" max="16136" width="61.5703125" style="62" customWidth="1"/>
    <col min="16137" max="16137" width="9.85546875" style="62" bestFit="1" customWidth="1"/>
    <col min="16138" max="16138" width="9.140625" style="62"/>
    <col min="16139" max="16139" width="13.85546875" style="62" bestFit="1" customWidth="1"/>
    <col min="16140" max="16384" width="9.140625" style="62"/>
  </cols>
  <sheetData>
    <row r="1" spans="1:8" x14ac:dyDescent="0.25">
      <c r="B1" s="232" t="s">
        <v>128</v>
      </c>
      <c r="C1" s="232"/>
      <c r="D1" s="232"/>
      <c r="E1" s="232"/>
      <c r="F1" s="232"/>
      <c r="G1" s="232"/>
      <c r="H1" s="232"/>
    </row>
    <row r="2" spans="1:8" ht="33.75" customHeight="1" x14ac:dyDescent="0.25">
      <c r="C2" s="63"/>
      <c r="D2" s="64"/>
      <c r="E2" s="65"/>
      <c r="F2" s="63"/>
      <c r="G2" s="233" t="s">
        <v>129</v>
      </c>
      <c r="H2" s="233"/>
    </row>
    <row r="3" spans="1:8" ht="15.75" x14ac:dyDescent="0.25">
      <c r="B3" s="66"/>
      <c r="C3" s="67"/>
      <c r="D3" s="67"/>
      <c r="E3" s="67"/>
      <c r="F3" s="67"/>
      <c r="G3" s="68"/>
      <c r="H3" s="69" t="s">
        <v>130</v>
      </c>
    </row>
    <row r="4" spans="1:8" ht="12" customHeight="1" x14ac:dyDescent="0.25">
      <c r="B4" s="234"/>
      <c r="C4" s="234"/>
      <c r="D4" s="234"/>
      <c r="E4" s="234"/>
      <c r="F4" s="234"/>
      <c r="G4" s="234"/>
      <c r="H4" s="234"/>
    </row>
    <row r="5" spans="1:8" ht="9.75" customHeight="1" x14ac:dyDescent="0.25">
      <c r="C5" s="70"/>
      <c r="D5" s="70"/>
      <c r="E5" s="71"/>
      <c r="F5" s="70"/>
      <c r="H5" s="72"/>
    </row>
    <row r="6" spans="1:8" ht="32.25" customHeight="1" x14ac:dyDescent="0.25">
      <c r="A6" s="227" t="s">
        <v>145</v>
      </c>
      <c r="B6" s="227"/>
      <c r="C6" s="227"/>
      <c r="D6" s="227"/>
      <c r="E6" s="227"/>
      <c r="F6" s="227"/>
      <c r="G6" s="227"/>
      <c r="H6" s="227"/>
    </row>
    <row r="7" spans="1:8" ht="17.25" customHeight="1" x14ac:dyDescent="0.25">
      <c r="A7" s="227" t="s">
        <v>212</v>
      </c>
      <c r="B7" s="227"/>
      <c r="C7" s="227"/>
      <c r="D7" s="227"/>
      <c r="E7" s="227"/>
      <c r="F7" s="227"/>
      <c r="G7" s="227"/>
      <c r="H7" s="227"/>
    </row>
    <row r="8" spans="1:8" x14ac:dyDescent="0.25">
      <c r="A8" s="73"/>
      <c r="B8" s="73"/>
      <c r="C8" s="73"/>
      <c r="D8" s="73"/>
      <c r="E8" s="74"/>
      <c r="F8" s="74"/>
      <c r="G8" s="73"/>
      <c r="H8" s="73"/>
    </row>
    <row r="9" spans="1:8" ht="18.75" hidden="1" customHeight="1" x14ac:dyDescent="0.25">
      <c r="A9" s="73"/>
      <c r="B9" s="75" t="s">
        <v>131</v>
      </c>
      <c r="C9" s="241" t="s">
        <v>132</v>
      </c>
      <c r="D9" s="241"/>
      <c r="E9" s="241"/>
      <c r="F9" s="241"/>
      <c r="G9" s="241"/>
      <c r="H9" s="241"/>
    </row>
    <row r="10" spans="1:8" ht="12.75" hidden="1" customHeight="1" x14ac:dyDescent="0.25">
      <c r="A10" s="73"/>
      <c r="B10" s="75" t="s">
        <v>133</v>
      </c>
      <c r="C10" s="241" t="s">
        <v>134</v>
      </c>
      <c r="D10" s="241"/>
      <c r="E10" s="241"/>
      <c r="F10" s="241"/>
      <c r="G10" s="241"/>
      <c r="H10" s="241"/>
    </row>
    <row r="11" spans="1:8" ht="15.75" hidden="1" customHeight="1" x14ac:dyDescent="0.25">
      <c r="A11" s="73"/>
      <c r="B11" s="75" t="s">
        <v>135</v>
      </c>
      <c r="C11" s="241" t="s">
        <v>136</v>
      </c>
      <c r="D11" s="241"/>
      <c r="E11" s="241"/>
      <c r="F11" s="241"/>
      <c r="G11" s="241"/>
      <c r="H11" s="241"/>
    </row>
    <row r="12" spans="1:8" ht="40.5" hidden="1" customHeight="1" x14ac:dyDescent="0.25">
      <c r="A12" s="73"/>
      <c r="B12" s="75" t="s">
        <v>137</v>
      </c>
      <c r="C12" s="242" t="s">
        <v>138</v>
      </c>
      <c r="D12" s="242"/>
      <c r="E12" s="242"/>
      <c r="F12" s="242"/>
      <c r="G12" s="242"/>
      <c r="H12" s="242"/>
    </row>
    <row r="13" spans="1:8" ht="15" hidden="1" customHeight="1" x14ac:dyDescent="0.25">
      <c r="A13" s="73"/>
      <c r="B13" s="75" t="s">
        <v>139</v>
      </c>
      <c r="C13" s="242" t="s">
        <v>140</v>
      </c>
      <c r="D13" s="242"/>
      <c r="E13" s="242"/>
      <c r="F13" s="242"/>
      <c r="G13" s="242"/>
      <c r="H13" s="242"/>
    </row>
    <row r="14" spans="1:8" ht="7.5" customHeight="1" x14ac:dyDescent="0.25">
      <c r="E14" s="76"/>
      <c r="F14" s="76"/>
    </row>
    <row r="15" spans="1:8" ht="78.75" customHeight="1" x14ac:dyDescent="0.25">
      <c r="A15" s="77" t="s">
        <v>37</v>
      </c>
      <c r="B15" s="77" t="s">
        <v>64</v>
      </c>
      <c r="C15" s="77" t="s">
        <v>25</v>
      </c>
      <c r="D15" s="77" t="s">
        <v>213</v>
      </c>
      <c r="E15" s="77" t="s">
        <v>214</v>
      </c>
      <c r="F15" s="235" t="s">
        <v>73</v>
      </c>
      <c r="G15" s="235"/>
      <c r="H15" s="77" t="s">
        <v>23</v>
      </c>
    </row>
    <row r="16" spans="1:8" ht="25.5" x14ac:dyDescent="0.25">
      <c r="A16" s="79" t="s">
        <v>38</v>
      </c>
      <c r="B16" s="80" t="s">
        <v>39</v>
      </c>
      <c r="C16" s="79" t="s">
        <v>34</v>
      </c>
      <c r="D16" s="81">
        <f>D18+D24+D25+D26+D29-0.005</f>
        <v>1754191.7150000001</v>
      </c>
      <c r="E16" s="81">
        <f>E18+E24+E25+E26+E29-0.005-1080.46</f>
        <v>1894460.6149999998</v>
      </c>
      <c r="F16" s="81">
        <v>58778.601999999955</v>
      </c>
      <c r="G16" s="82">
        <f>E16/D16*100</f>
        <v>107.99621266025645</v>
      </c>
      <c r="H16" s="83"/>
    </row>
    <row r="17" spans="1:11" ht="12.75" customHeight="1" x14ac:dyDescent="0.25">
      <c r="A17" s="79"/>
      <c r="B17" s="84" t="s">
        <v>16</v>
      </c>
      <c r="C17" s="79"/>
      <c r="D17" s="81"/>
      <c r="E17" s="81"/>
      <c r="F17" s="81"/>
      <c r="G17" s="85"/>
      <c r="H17" s="85"/>
      <c r="K17" s="76"/>
    </row>
    <row r="18" spans="1:11" s="89" customFormat="1" ht="17.25" customHeight="1" x14ac:dyDescent="0.2">
      <c r="A18" s="77">
        <v>1</v>
      </c>
      <c r="B18" s="86" t="s">
        <v>40</v>
      </c>
      <c r="C18" s="79" t="s">
        <v>34</v>
      </c>
      <c r="D18" s="87">
        <f>SUM(D20:D23)</f>
        <v>1030324.6799999999</v>
      </c>
      <c r="E18" s="87">
        <f>SUM(E20:E23)</f>
        <v>1111202.52</v>
      </c>
      <c r="F18" s="87">
        <v>14872.159999999925</v>
      </c>
      <c r="G18" s="82">
        <f>E18/D18*100</f>
        <v>107.84974305381097</v>
      </c>
      <c r="H18" s="88"/>
    </row>
    <row r="19" spans="1:11" s="89" customFormat="1" ht="12" customHeight="1" x14ac:dyDescent="0.2">
      <c r="A19" s="77"/>
      <c r="B19" s="90" t="s">
        <v>16</v>
      </c>
      <c r="C19" s="79"/>
      <c r="D19" s="87"/>
      <c r="E19" s="87"/>
      <c r="F19" s="87"/>
      <c r="G19" s="91"/>
      <c r="H19" s="92"/>
    </row>
    <row r="20" spans="1:11" ht="38.25" x14ac:dyDescent="0.25">
      <c r="A20" s="93" t="s">
        <v>9</v>
      </c>
      <c r="B20" s="94" t="s">
        <v>41</v>
      </c>
      <c r="C20" s="95" t="s">
        <v>34</v>
      </c>
      <c r="D20" s="96">
        <v>90425.88</v>
      </c>
      <c r="E20" s="96">
        <v>97920.04</v>
      </c>
      <c r="F20" s="97">
        <v>5953.8600000000006</v>
      </c>
      <c r="G20" s="98">
        <f>E20/D20*100</f>
        <v>108.28762739162725</v>
      </c>
      <c r="H20" s="99" t="s">
        <v>141</v>
      </c>
    </row>
    <row r="21" spans="1:11" ht="38.25" x14ac:dyDescent="0.25">
      <c r="A21" s="100" t="s">
        <v>18</v>
      </c>
      <c r="B21" s="94" t="s">
        <v>42</v>
      </c>
      <c r="C21" s="95" t="s">
        <v>34</v>
      </c>
      <c r="D21" s="96">
        <v>19063.34</v>
      </c>
      <c r="E21" s="96">
        <v>20707.86</v>
      </c>
      <c r="F21" s="97">
        <v>-461.5</v>
      </c>
      <c r="G21" s="98">
        <f t="shared" ref="G21:G50" si="0">E21/D21*100</f>
        <v>108.62661002741388</v>
      </c>
      <c r="H21" s="99" t="s">
        <v>216</v>
      </c>
    </row>
    <row r="22" spans="1:11" ht="127.5" x14ac:dyDescent="0.25">
      <c r="A22" s="100" t="s">
        <v>43</v>
      </c>
      <c r="B22" s="94" t="s">
        <v>44</v>
      </c>
      <c r="C22" s="95" t="s">
        <v>34</v>
      </c>
      <c r="D22" s="101">
        <v>915379.74</v>
      </c>
      <c r="E22" s="101">
        <v>987082.03</v>
      </c>
      <c r="F22" s="97">
        <v>8999.6699999999255</v>
      </c>
      <c r="G22" s="98">
        <f t="shared" si="0"/>
        <v>107.83306499661005</v>
      </c>
      <c r="H22" s="102" t="s">
        <v>217</v>
      </c>
    </row>
    <row r="23" spans="1:11" ht="38.25" x14ac:dyDescent="0.25">
      <c r="A23" s="103" t="s">
        <v>45</v>
      </c>
      <c r="B23" s="104" t="s">
        <v>143</v>
      </c>
      <c r="C23" s="95" t="s">
        <v>34</v>
      </c>
      <c r="D23" s="96">
        <v>5455.72</v>
      </c>
      <c r="E23" s="105">
        <v>5492.59</v>
      </c>
      <c r="F23" s="97">
        <v>380.1299999999992</v>
      </c>
      <c r="G23" s="98">
        <f t="shared" si="0"/>
        <v>100.67580447676934</v>
      </c>
      <c r="H23" s="99" t="s">
        <v>144</v>
      </c>
    </row>
    <row r="24" spans="1:11" s="109" customFormat="1" ht="89.25" x14ac:dyDescent="0.2">
      <c r="A24" s="106">
        <v>2</v>
      </c>
      <c r="B24" s="104" t="s">
        <v>215</v>
      </c>
      <c r="C24" s="107" t="s">
        <v>34</v>
      </c>
      <c r="D24" s="108">
        <v>268409.93</v>
      </c>
      <c r="E24" s="108">
        <f>258314+22180.99+9054.68+5168.14</f>
        <v>294717.81</v>
      </c>
      <c r="F24" s="108">
        <v>31196.089999999993</v>
      </c>
      <c r="G24" s="98">
        <f t="shared" si="0"/>
        <v>109.80138104428552</v>
      </c>
      <c r="H24" s="99" t="s">
        <v>218</v>
      </c>
    </row>
    <row r="25" spans="1:11" ht="25.5" x14ac:dyDescent="0.25">
      <c r="A25" s="93">
        <v>3</v>
      </c>
      <c r="B25" s="94" t="s">
        <v>46</v>
      </c>
      <c r="C25" s="110" t="s">
        <v>34</v>
      </c>
      <c r="D25" s="97">
        <v>315904.34999999998</v>
      </c>
      <c r="E25" s="97">
        <f>317042.74-57.93</f>
        <v>316984.81</v>
      </c>
      <c r="F25" s="97">
        <v>0</v>
      </c>
      <c r="G25" s="98">
        <f t="shared" si="0"/>
        <v>100.34202124788723</v>
      </c>
      <c r="H25" s="99" t="s">
        <v>142</v>
      </c>
      <c r="K25" s="111"/>
    </row>
    <row r="26" spans="1:11" s="89" customFormat="1" ht="21" customHeight="1" x14ac:dyDescent="0.2">
      <c r="A26" s="79">
        <v>4</v>
      </c>
      <c r="B26" s="84" t="s">
        <v>47</v>
      </c>
      <c r="C26" s="82" t="s">
        <v>34</v>
      </c>
      <c r="D26" s="112">
        <f>SUM(D27:D28)</f>
        <v>74603.61</v>
      </c>
      <c r="E26" s="112">
        <f>SUM(E27:E28)</f>
        <v>78026.91</v>
      </c>
      <c r="F26" s="112">
        <v>11749.930000000008</v>
      </c>
      <c r="G26" s="113">
        <f t="shared" si="0"/>
        <v>104.58865194325047</v>
      </c>
      <c r="H26" s="236" t="s">
        <v>226</v>
      </c>
    </row>
    <row r="27" spans="1:11" ht="25.5" x14ac:dyDescent="0.25">
      <c r="A27" s="93" t="s">
        <v>68</v>
      </c>
      <c r="B27" s="94" t="s">
        <v>48</v>
      </c>
      <c r="C27" s="110" t="s">
        <v>34</v>
      </c>
      <c r="D27" s="97">
        <v>46355.42</v>
      </c>
      <c r="E27" s="97">
        <v>47469.3</v>
      </c>
      <c r="F27" s="97">
        <v>9079.7000000000044</v>
      </c>
      <c r="G27" s="98">
        <f t="shared" si="0"/>
        <v>102.40291210822814</v>
      </c>
      <c r="H27" s="237"/>
    </row>
    <row r="28" spans="1:11" ht="14.25" customHeight="1" x14ac:dyDescent="0.25">
      <c r="A28" s="93" t="s">
        <v>69</v>
      </c>
      <c r="B28" s="104" t="s">
        <v>52</v>
      </c>
      <c r="C28" s="110" t="s">
        <v>34</v>
      </c>
      <c r="D28" s="108">
        <v>28248.19</v>
      </c>
      <c r="E28" s="108">
        <v>30557.61</v>
      </c>
      <c r="F28" s="97">
        <v>2670.2299999999996</v>
      </c>
      <c r="G28" s="98">
        <f t="shared" si="0"/>
        <v>108.17546186145024</v>
      </c>
      <c r="H28" s="238"/>
    </row>
    <row r="29" spans="1:11" ht="15" customHeight="1" x14ac:dyDescent="0.25">
      <c r="A29" s="114">
        <v>5</v>
      </c>
      <c r="B29" s="106" t="s">
        <v>49</v>
      </c>
      <c r="C29" s="110" t="s">
        <v>34</v>
      </c>
      <c r="D29" s="108">
        <f>SUM(D30:D32)</f>
        <v>64949.149999999994</v>
      </c>
      <c r="E29" s="108">
        <f>SUM(E30:E32)</f>
        <v>94609.029999999664</v>
      </c>
      <c r="F29" s="108">
        <v>960.42200000000048</v>
      </c>
      <c r="G29" s="98">
        <f t="shared" si="0"/>
        <v>145.66630972075797</v>
      </c>
      <c r="H29" s="85"/>
    </row>
    <row r="30" spans="1:11" ht="51" x14ac:dyDescent="0.25">
      <c r="A30" s="114" t="s">
        <v>11</v>
      </c>
      <c r="B30" s="115" t="s">
        <v>50</v>
      </c>
      <c r="C30" s="110" t="s">
        <v>34</v>
      </c>
      <c r="D30" s="108">
        <v>10046.94</v>
      </c>
      <c r="E30" s="108">
        <f>2801368.57-2790496.18</f>
        <v>10872.389999999665</v>
      </c>
      <c r="F30" s="97">
        <v>-559.01000000000022</v>
      </c>
      <c r="G30" s="98">
        <f t="shared" si="0"/>
        <v>108.21593440390471</v>
      </c>
      <c r="H30" s="99" t="s">
        <v>226</v>
      </c>
    </row>
    <row r="31" spans="1:11" x14ac:dyDescent="0.25">
      <c r="A31" s="114" t="s">
        <v>19</v>
      </c>
      <c r="B31" s="104" t="s">
        <v>51</v>
      </c>
      <c r="C31" s="110" t="s">
        <v>34</v>
      </c>
      <c r="D31" s="108">
        <v>13219.08</v>
      </c>
      <c r="E31" s="108">
        <v>15097.86</v>
      </c>
      <c r="F31" s="97">
        <v>-554.27000000000044</v>
      </c>
      <c r="G31" s="98">
        <f t="shared" si="0"/>
        <v>114.21263809584327</v>
      </c>
      <c r="H31" s="99"/>
    </row>
    <row r="32" spans="1:11" ht="108.75" customHeight="1" x14ac:dyDescent="0.25">
      <c r="A32" s="114" t="s">
        <v>20</v>
      </c>
      <c r="B32" s="104" t="s">
        <v>53</v>
      </c>
      <c r="C32" s="110" t="s">
        <v>34</v>
      </c>
      <c r="D32" s="108">
        <v>41683.129999999997</v>
      </c>
      <c r="E32" s="108">
        <v>68638.78</v>
      </c>
      <c r="F32" s="116">
        <v>2073.7020000000011</v>
      </c>
      <c r="G32" s="98">
        <f t="shared" si="0"/>
        <v>164.66800837653028</v>
      </c>
      <c r="H32" s="99" t="s">
        <v>225</v>
      </c>
    </row>
    <row r="33" spans="1:11" s="121" customFormat="1" ht="15" customHeight="1" x14ac:dyDescent="0.25">
      <c r="A33" s="118" t="s">
        <v>55</v>
      </c>
      <c r="B33" s="84" t="s">
        <v>56</v>
      </c>
      <c r="C33" s="119"/>
      <c r="D33" s="87">
        <v>399.52499999999998</v>
      </c>
      <c r="E33" s="87">
        <v>449</v>
      </c>
      <c r="F33" s="87">
        <v>27.951699999999995</v>
      </c>
      <c r="G33" s="98">
        <f t="shared" si="0"/>
        <v>112.38345535323198</v>
      </c>
      <c r="H33" s="120"/>
    </row>
    <row r="34" spans="1:11" x14ac:dyDescent="0.25">
      <c r="A34" s="118" t="s">
        <v>57</v>
      </c>
      <c r="B34" s="84" t="s">
        <v>58</v>
      </c>
      <c r="C34" s="79" t="s">
        <v>34</v>
      </c>
      <c r="D34" s="81">
        <f>D33+D16</f>
        <v>1754591.24</v>
      </c>
      <c r="E34" s="81">
        <f>E33+E16</f>
        <v>1894909.6149999998</v>
      </c>
      <c r="F34" s="112">
        <v>58806.548699999927</v>
      </c>
      <c r="G34" s="98">
        <f t="shared" si="0"/>
        <v>107.99721164685627</v>
      </c>
      <c r="H34" s="83"/>
    </row>
    <row r="35" spans="1:11" x14ac:dyDescent="0.25">
      <c r="A35" s="122" t="s">
        <v>59</v>
      </c>
      <c r="B35" s="86" t="s">
        <v>60</v>
      </c>
      <c r="C35" s="113" t="s">
        <v>34</v>
      </c>
      <c r="D35" s="112">
        <v>860001</v>
      </c>
      <c r="E35" s="112">
        <v>884324</v>
      </c>
      <c r="F35" s="112">
        <v>-11901.209999999963</v>
      </c>
      <c r="G35" s="98">
        <f t="shared" si="0"/>
        <v>102.82825252528775</v>
      </c>
      <c r="H35" s="83"/>
      <c r="K35" s="76"/>
    </row>
    <row r="36" spans="1:11" ht="14.25" customHeight="1" x14ac:dyDescent="0.25">
      <c r="A36" s="122" t="s">
        <v>61</v>
      </c>
      <c r="B36" s="86" t="s">
        <v>67</v>
      </c>
      <c r="C36" s="113" t="s">
        <v>34</v>
      </c>
      <c r="D36" s="112">
        <f>D40-D39</f>
        <v>0</v>
      </c>
      <c r="E36" s="112">
        <f>E40-E39</f>
        <v>-360282.08499999996</v>
      </c>
      <c r="F36" s="112">
        <v>-482485.06125999964</v>
      </c>
      <c r="G36" s="98"/>
      <c r="H36" s="83"/>
    </row>
    <row r="37" spans="1:11" s="125" customFormat="1" ht="28.5" customHeight="1" x14ac:dyDescent="0.25">
      <c r="A37" s="114" t="s">
        <v>62</v>
      </c>
      <c r="B37" s="90" t="s">
        <v>146</v>
      </c>
      <c r="C37" s="98" t="s">
        <v>34</v>
      </c>
      <c r="D37" s="97">
        <v>14853.64</v>
      </c>
      <c r="E37" s="97">
        <f>54938.95-449</f>
        <v>54489.95</v>
      </c>
      <c r="F37" s="97">
        <v>10747.07</v>
      </c>
      <c r="G37" s="98" t="s">
        <v>65</v>
      </c>
      <c r="H37" s="124"/>
    </row>
    <row r="38" spans="1:11" s="125" customFormat="1" ht="50.25" customHeight="1" x14ac:dyDescent="0.25">
      <c r="A38" s="114" t="s">
        <v>149</v>
      </c>
      <c r="B38" s="90" t="s">
        <v>147</v>
      </c>
      <c r="C38" s="98" t="s">
        <v>34</v>
      </c>
      <c r="D38" s="97">
        <v>3158705.26</v>
      </c>
      <c r="E38" s="97">
        <v>2790496.18</v>
      </c>
      <c r="F38" s="97">
        <v>-479728.875</v>
      </c>
      <c r="G38" s="98">
        <f t="shared" si="0"/>
        <v>88.343037741989278</v>
      </c>
      <c r="H38" s="99" t="s">
        <v>227</v>
      </c>
    </row>
    <row r="39" spans="1:11" s="128" customFormat="1" ht="12.75" x14ac:dyDescent="0.2">
      <c r="A39" s="114" t="s">
        <v>151</v>
      </c>
      <c r="B39" s="115" t="s">
        <v>148</v>
      </c>
      <c r="C39" s="110" t="s">
        <v>34</v>
      </c>
      <c r="D39" s="97">
        <f>D34+D37+D38</f>
        <v>4928150.1399999997</v>
      </c>
      <c r="E39" s="97">
        <f>E34+E37+E38</f>
        <v>4739895.7450000001</v>
      </c>
      <c r="F39" s="97" t="e">
        <v>#REF!</v>
      </c>
      <c r="G39" s="98">
        <f t="shared" si="0"/>
        <v>96.180019081155677</v>
      </c>
      <c r="H39" s="126"/>
      <c r="I39" s="127"/>
    </row>
    <row r="40" spans="1:11" s="128" customFormat="1" ht="24" customHeight="1" x14ac:dyDescent="0.2">
      <c r="A40" s="136" t="s">
        <v>152</v>
      </c>
      <c r="B40" s="115" t="s">
        <v>150</v>
      </c>
      <c r="C40" s="110" t="s">
        <v>34</v>
      </c>
      <c r="D40" s="97">
        <f>D42</f>
        <v>4928150.1399999987</v>
      </c>
      <c r="E40" s="97">
        <f>E42</f>
        <v>4379613.66</v>
      </c>
      <c r="F40" s="96">
        <v>-892660.31325999927</v>
      </c>
      <c r="G40" s="98">
        <f t="shared" si="0"/>
        <v>88.869322881465649</v>
      </c>
      <c r="H40" s="129"/>
      <c r="I40" s="127"/>
    </row>
    <row r="41" spans="1:11" s="109" customFormat="1" ht="15.75" x14ac:dyDescent="0.25">
      <c r="A41" s="239" t="s">
        <v>161</v>
      </c>
      <c r="B41" s="228" t="s">
        <v>26</v>
      </c>
      <c r="C41" s="130" t="s">
        <v>35</v>
      </c>
      <c r="D41" s="97">
        <f>D44+D46+D48</f>
        <v>860001</v>
      </c>
      <c r="E41" s="97">
        <f>E44+E46+E48</f>
        <v>882525.76</v>
      </c>
      <c r="F41" s="97">
        <v>-13681.529999999999</v>
      </c>
      <c r="G41" s="98">
        <f t="shared" si="0"/>
        <v>102.61915509400569</v>
      </c>
      <c r="H41" s="131"/>
    </row>
    <row r="42" spans="1:11" s="109" customFormat="1" ht="15.75" x14ac:dyDescent="0.25">
      <c r="A42" s="240"/>
      <c r="B42" s="229"/>
      <c r="C42" s="130" t="s">
        <v>34</v>
      </c>
      <c r="D42" s="97">
        <f>D45+D47+D49</f>
        <v>4928150.1399999987</v>
      </c>
      <c r="E42" s="97">
        <f>E45+E47+E49</f>
        <v>4379613.66</v>
      </c>
      <c r="F42" s="97">
        <v>-892660.31325999997</v>
      </c>
      <c r="G42" s="98">
        <f t="shared" si="0"/>
        <v>88.869322881465649</v>
      </c>
      <c r="H42" s="131"/>
    </row>
    <row r="43" spans="1:11" s="109" customFormat="1" ht="11.25" customHeight="1" x14ac:dyDescent="0.2">
      <c r="A43" s="114"/>
      <c r="B43" s="115" t="s">
        <v>153</v>
      </c>
      <c r="C43" s="130"/>
      <c r="D43" s="132"/>
      <c r="E43" s="132"/>
      <c r="F43" s="96"/>
      <c r="G43" s="98"/>
      <c r="H43" s="133"/>
    </row>
    <row r="44" spans="1:11" s="109" customFormat="1" ht="18" customHeight="1" x14ac:dyDescent="0.2">
      <c r="A44" s="224" t="s">
        <v>65</v>
      </c>
      <c r="B44" s="228" t="s">
        <v>154</v>
      </c>
      <c r="C44" s="130" t="s">
        <v>35</v>
      </c>
      <c r="D44" s="97">
        <v>48000</v>
      </c>
      <c r="E44" s="97">
        <f>E45/2063.62*1000</f>
        <v>138756.99983524097</v>
      </c>
      <c r="F44" s="96">
        <v>89022</v>
      </c>
      <c r="G44" s="98">
        <f t="shared" si="0"/>
        <v>289.07708299008539</v>
      </c>
      <c r="H44" s="214"/>
    </row>
    <row r="45" spans="1:11" s="109" customFormat="1" ht="33.75" customHeight="1" x14ac:dyDescent="0.2">
      <c r="A45" s="225"/>
      <c r="B45" s="229"/>
      <c r="C45" s="130" t="s">
        <v>34</v>
      </c>
      <c r="D45" s="97">
        <v>97930.559999999998</v>
      </c>
      <c r="E45" s="97">
        <v>286341.71999999997</v>
      </c>
      <c r="F45" s="96">
        <v>160278.61343999996</v>
      </c>
      <c r="G45" s="98">
        <f t="shared" si="0"/>
        <v>292.39260962053112</v>
      </c>
      <c r="H45" s="216"/>
    </row>
    <row r="46" spans="1:11" s="109" customFormat="1" ht="24" customHeight="1" x14ac:dyDescent="0.2">
      <c r="A46" s="224" t="s">
        <v>65</v>
      </c>
      <c r="B46" s="228" t="s">
        <v>155</v>
      </c>
      <c r="C46" s="130" t="s">
        <v>35</v>
      </c>
      <c r="D46" s="97">
        <v>634690.84</v>
      </c>
      <c r="E46" s="97">
        <f>882525.76-E44-E48</f>
        <v>560705.40016475902</v>
      </c>
      <c r="F46" s="96">
        <v>-88556.989999999991</v>
      </c>
      <c r="G46" s="98">
        <f t="shared" si="0"/>
        <v>88.34307426979079</v>
      </c>
      <c r="H46" s="214" t="s">
        <v>156</v>
      </c>
    </row>
    <row r="47" spans="1:11" s="109" customFormat="1" ht="55.5" customHeight="1" x14ac:dyDescent="0.2">
      <c r="A47" s="225"/>
      <c r="B47" s="229"/>
      <c r="C47" s="130" t="s">
        <v>34</v>
      </c>
      <c r="D47" s="97">
        <v>4468467.8499999996</v>
      </c>
      <c r="E47" s="97">
        <f>3725137.55-5355.14</f>
        <v>3719782.4099999997</v>
      </c>
      <c r="F47" s="96">
        <v>-991495.53382000001</v>
      </c>
      <c r="G47" s="98">
        <f t="shared" si="0"/>
        <v>83.245142068102822</v>
      </c>
      <c r="H47" s="216"/>
    </row>
    <row r="48" spans="1:11" s="109" customFormat="1" ht="25.5" x14ac:dyDescent="0.2">
      <c r="A48" s="134" t="s">
        <v>65</v>
      </c>
      <c r="B48" s="115" t="s">
        <v>157</v>
      </c>
      <c r="C48" s="130" t="s">
        <v>35</v>
      </c>
      <c r="D48" s="97">
        <v>177310.16</v>
      </c>
      <c r="E48" s="97">
        <v>183063.36</v>
      </c>
      <c r="F48" s="96">
        <v>-14146.540000000008</v>
      </c>
      <c r="G48" s="98">
        <f t="shared" si="0"/>
        <v>103.24470972221782</v>
      </c>
      <c r="H48" s="230"/>
    </row>
    <row r="49" spans="1:8" s="109" customFormat="1" ht="42" customHeight="1" x14ac:dyDescent="0.2">
      <c r="A49" s="114" t="s">
        <v>65</v>
      </c>
      <c r="B49" s="115" t="s">
        <v>158</v>
      </c>
      <c r="C49" s="130" t="s">
        <v>34</v>
      </c>
      <c r="D49" s="97">
        <v>361751.73</v>
      </c>
      <c r="E49" s="97">
        <v>373489.53</v>
      </c>
      <c r="F49" s="96">
        <v>-61443.392879999999</v>
      </c>
      <c r="G49" s="98">
        <f t="shared" si="0"/>
        <v>103.24471150421313</v>
      </c>
      <c r="H49" s="231"/>
    </row>
    <row r="50" spans="1:8" s="109" customFormat="1" ht="15.75" x14ac:dyDescent="0.25">
      <c r="A50" s="114" t="s">
        <v>159</v>
      </c>
      <c r="B50" s="117" t="s">
        <v>160</v>
      </c>
      <c r="C50" s="135" t="s">
        <v>63</v>
      </c>
      <c r="D50" s="168">
        <v>7040.38</v>
      </c>
      <c r="E50" s="168">
        <v>7040.38</v>
      </c>
      <c r="F50" s="96" t="e">
        <v>#VALUE!</v>
      </c>
      <c r="G50" s="98">
        <f t="shared" si="0"/>
        <v>100</v>
      </c>
      <c r="H50" s="131"/>
    </row>
    <row r="51" spans="1:8" s="109" customFormat="1" ht="15.75" x14ac:dyDescent="0.25">
      <c r="A51" s="159"/>
      <c r="B51" s="160"/>
      <c r="C51" s="161"/>
      <c r="D51" s="162"/>
      <c r="E51" s="162"/>
      <c r="F51" s="163"/>
      <c r="G51" s="164"/>
      <c r="H51" s="165"/>
    </row>
    <row r="52" spans="1:8" s="109" customFormat="1" ht="15.75" x14ac:dyDescent="0.25">
      <c r="A52" s="159"/>
      <c r="B52" s="160"/>
      <c r="C52" s="161"/>
      <c r="D52" s="162"/>
      <c r="E52" s="162"/>
      <c r="F52" s="163"/>
      <c r="G52" s="164"/>
      <c r="H52" s="165"/>
    </row>
    <row r="53" spans="1:8" s="109" customFormat="1" ht="15.75" x14ac:dyDescent="0.25">
      <c r="A53" s="159"/>
      <c r="B53" s="160"/>
      <c r="C53" s="161"/>
      <c r="D53" s="162"/>
      <c r="E53" s="162"/>
      <c r="F53" s="163"/>
      <c r="G53" s="164"/>
      <c r="H53" s="165"/>
    </row>
    <row r="54" spans="1:8" s="109" customFormat="1" ht="15.75" x14ac:dyDescent="0.25">
      <c r="A54" s="159"/>
      <c r="B54" s="160"/>
      <c r="C54" s="161"/>
      <c r="D54" s="162"/>
      <c r="E54" s="162"/>
      <c r="F54" s="163"/>
      <c r="G54" s="164"/>
      <c r="H54" s="165"/>
    </row>
    <row r="55" spans="1:8" s="109" customFormat="1" ht="15.75" x14ac:dyDescent="0.25">
      <c r="A55" s="159"/>
      <c r="B55" s="160"/>
      <c r="C55" s="161"/>
      <c r="D55" s="162"/>
      <c r="E55" s="162"/>
      <c r="F55" s="163"/>
      <c r="G55" s="164"/>
      <c r="H55" s="165"/>
    </row>
    <row r="56" spans="1:8" s="109" customFormat="1" ht="15.75" x14ac:dyDescent="0.25">
      <c r="A56" s="159"/>
      <c r="B56" s="160"/>
      <c r="C56" s="161"/>
      <c r="D56" s="162"/>
      <c r="E56" s="162"/>
      <c r="F56" s="163"/>
      <c r="G56" s="164"/>
      <c r="H56" s="165"/>
    </row>
    <row r="57" spans="1:8" x14ac:dyDescent="0.25">
      <c r="D57" s="123"/>
      <c r="E57" s="123"/>
      <c r="F57" s="123"/>
    </row>
    <row r="58" spans="1:8" x14ac:dyDescent="0.25">
      <c r="D58" s="123"/>
      <c r="E58" s="123"/>
      <c r="F58" s="123"/>
    </row>
    <row r="59" spans="1:8" x14ac:dyDescent="0.25">
      <c r="D59" s="123"/>
      <c r="E59" s="123"/>
      <c r="F59" s="123"/>
    </row>
    <row r="60" spans="1:8" ht="15.75" x14ac:dyDescent="0.25">
      <c r="A60" s="226" t="s">
        <v>162</v>
      </c>
      <c r="B60" s="226"/>
      <c r="C60" s="226"/>
      <c r="D60" s="226"/>
      <c r="E60" s="226"/>
      <c r="F60" s="226"/>
      <c r="G60" s="226"/>
      <c r="H60" s="226"/>
    </row>
    <row r="61" spans="1:8" x14ac:dyDescent="0.25">
      <c r="A61" s="227" t="s">
        <v>209</v>
      </c>
      <c r="B61" s="227"/>
      <c r="C61" s="227"/>
      <c r="D61" s="227"/>
      <c r="E61" s="227"/>
      <c r="F61" s="227"/>
      <c r="G61" s="227"/>
      <c r="H61" s="227"/>
    </row>
    <row r="62" spans="1:8" x14ac:dyDescent="0.25">
      <c r="A62" s="221"/>
      <c r="B62" s="221"/>
      <c r="C62" s="221"/>
      <c r="D62" s="221"/>
      <c r="E62" s="221"/>
      <c r="F62" s="137"/>
      <c r="G62" s="138"/>
      <c r="H62"/>
    </row>
    <row r="63" spans="1:8" x14ac:dyDescent="0.25">
      <c r="A63"/>
      <c r="B63"/>
      <c r="C63"/>
      <c r="D63"/>
      <c r="E63"/>
      <c r="F63"/>
      <c r="G63"/>
      <c r="H63"/>
    </row>
    <row r="64" spans="1:8" ht="27" customHeight="1" x14ac:dyDescent="0.25">
      <c r="A64" s="213" t="s">
        <v>37</v>
      </c>
      <c r="B64" s="213" t="s">
        <v>64</v>
      </c>
      <c r="C64" s="213" t="s">
        <v>25</v>
      </c>
      <c r="D64" s="222" t="s">
        <v>210</v>
      </c>
      <c r="E64" s="222" t="s">
        <v>211</v>
      </c>
      <c r="F64" s="78"/>
      <c r="G64" s="213" t="s">
        <v>73</v>
      </c>
      <c r="H64" s="213" t="s">
        <v>23</v>
      </c>
    </row>
    <row r="65" spans="1:8" ht="39.75" customHeight="1" x14ac:dyDescent="0.25">
      <c r="A65" s="213"/>
      <c r="B65" s="213"/>
      <c r="C65" s="213"/>
      <c r="D65" s="223"/>
      <c r="E65" s="223"/>
      <c r="F65" s="78"/>
      <c r="G65" s="213"/>
      <c r="H65" s="213"/>
    </row>
    <row r="66" spans="1:8" ht="25.5" x14ac:dyDescent="0.25">
      <c r="A66" s="139" t="s">
        <v>38</v>
      </c>
      <c r="B66" s="84" t="s">
        <v>39</v>
      </c>
      <c r="C66" s="139" t="s">
        <v>34</v>
      </c>
      <c r="D66" s="140">
        <f>SUM(D68:D71)</f>
        <v>5168.76</v>
      </c>
      <c r="E66" s="140">
        <f>SUM(E68:E71)</f>
        <v>6643.27</v>
      </c>
      <c r="F66" s="140">
        <v>1228.7654600000005</v>
      </c>
      <c r="G66" s="113">
        <f t="shared" ref="G66:G77" si="1">E66/D66*100</f>
        <v>128.52734504987657</v>
      </c>
      <c r="H66" s="142"/>
    </row>
    <row r="67" spans="1:8" x14ac:dyDescent="0.25">
      <c r="A67" s="139"/>
      <c r="B67" s="79" t="s">
        <v>163</v>
      </c>
      <c r="C67" s="139"/>
      <c r="D67" s="140"/>
      <c r="E67" s="140"/>
      <c r="F67" s="140"/>
      <c r="G67" s="141"/>
      <c r="H67" s="142"/>
    </row>
    <row r="68" spans="1:8" ht="38.25" x14ac:dyDescent="0.25">
      <c r="A68" s="143">
        <v>1</v>
      </c>
      <c r="B68" s="144" t="s">
        <v>219</v>
      </c>
      <c r="C68" s="145" t="s">
        <v>34</v>
      </c>
      <c r="D68" s="171">
        <v>3565.8</v>
      </c>
      <c r="E68" s="171">
        <v>4030.87</v>
      </c>
      <c r="F68" s="146">
        <v>841.00000000000023</v>
      </c>
      <c r="G68" s="113">
        <f t="shared" si="1"/>
        <v>113.04251500364573</v>
      </c>
      <c r="H68" s="99" t="s">
        <v>221</v>
      </c>
    </row>
    <row r="69" spans="1:8" x14ac:dyDescent="0.25">
      <c r="A69" s="139">
        <v>2</v>
      </c>
      <c r="B69" s="147" t="s">
        <v>46</v>
      </c>
      <c r="C69" s="148" t="s">
        <v>34</v>
      </c>
      <c r="D69" s="149">
        <v>835.01</v>
      </c>
      <c r="E69" s="149">
        <v>779.81</v>
      </c>
      <c r="F69" s="146">
        <v>-13.169999999999959</v>
      </c>
      <c r="G69" s="113">
        <v>95</v>
      </c>
      <c r="H69" s="99" t="s">
        <v>164</v>
      </c>
    </row>
    <row r="70" spans="1:8" x14ac:dyDescent="0.25">
      <c r="A70" s="139">
        <v>3</v>
      </c>
      <c r="B70" s="147" t="s">
        <v>47</v>
      </c>
      <c r="C70" s="148" t="s">
        <v>34</v>
      </c>
      <c r="D70" s="149">
        <v>427.84</v>
      </c>
      <c r="E70" s="150">
        <v>1521.61</v>
      </c>
      <c r="F70" s="146">
        <v>2.9530000000002019</v>
      </c>
      <c r="G70" s="113" t="s">
        <v>222</v>
      </c>
      <c r="H70" s="99" t="s">
        <v>223</v>
      </c>
    </row>
    <row r="71" spans="1:8" x14ac:dyDescent="0.25">
      <c r="A71" s="139">
        <v>4</v>
      </c>
      <c r="B71" s="147" t="s">
        <v>165</v>
      </c>
      <c r="C71" s="148" t="s">
        <v>34</v>
      </c>
      <c r="D71" s="151">
        <v>340.11</v>
      </c>
      <c r="E71" s="151">
        <v>310.98</v>
      </c>
      <c r="F71" s="151">
        <v>397.98246</v>
      </c>
      <c r="G71" s="113">
        <v>95</v>
      </c>
      <c r="H71" s="142"/>
    </row>
    <row r="72" spans="1:8" ht="6" customHeight="1" x14ac:dyDescent="0.25">
      <c r="A72" s="139"/>
      <c r="B72" s="147"/>
      <c r="C72" s="148"/>
      <c r="D72" s="151"/>
      <c r="E72" s="151"/>
      <c r="F72" s="151"/>
      <c r="G72" s="152"/>
      <c r="H72" s="142"/>
    </row>
    <row r="73" spans="1:8" x14ac:dyDescent="0.25">
      <c r="A73" s="153" t="s">
        <v>55</v>
      </c>
      <c r="B73" s="154" t="s">
        <v>166</v>
      </c>
      <c r="C73" s="139" t="s">
        <v>34</v>
      </c>
      <c r="D73" s="140">
        <f>D66</f>
        <v>5168.76</v>
      </c>
      <c r="E73" s="140">
        <f>E66</f>
        <v>6643.27</v>
      </c>
      <c r="F73" s="140">
        <v>1228.7654600000005</v>
      </c>
      <c r="G73" s="113">
        <f t="shared" si="1"/>
        <v>128.52734504987657</v>
      </c>
      <c r="H73" s="99"/>
    </row>
    <row r="74" spans="1:8" x14ac:dyDescent="0.25">
      <c r="A74" s="155" t="s">
        <v>57</v>
      </c>
      <c r="B74" s="154" t="s">
        <v>67</v>
      </c>
      <c r="C74" s="148" t="s">
        <v>34</v>
      </c>
      <c r="D74" s="140">
        <f>D75-D66</f>
        <v>0</v>
      </c>
      <c r="E74" s="140">
        <f>E75-E66</f>
        <v>-4844.75</v>
      </c>
      <c r="F74" s="146">
        <v>-2675.485999999999</v>
      </c>
      <c r="G74" s="172">
        <v>0</v>
      </c>
      <c r="H74" s="99" t="s">
        <v>54</v>
      </c>
    </row>
    <row r="75" spans="1:8" x14ac:dyDescent="0.25">
      <c r="A75" s="155" t="s">
        <v>59</v>
      </c>
      <c r="B75" s="147" t="s">
        <v>167</v>
      </c>
      <c r="C75" s="148" t="s">
        <v>34</v>
      </c>
      <c r="D75" s="151">
        <f>D77</f>
        <v>5168.76</v>
      </c>
      <c r="E75" s="151">
        <f>E77</f>
        <v>1798.52</v>
      </c>
      <c r="F75" s="146">
        <v>-1834.4399999999996</v>
      </c>
      <c r="G75" s="113">
        <f t="shared" si="1"/>
        <v>34.795966537428704</v>
      </c>
      <c r="H75" s="214" t="s">
        <v>224</v>
      </c>
    </row>
    <row r="76" spans="1:8" ht="22.5" customHeight="1" x14ac:dyDescent="0.25">
      <c r="A76" s="217" t="s">
        <v>61</v>
      </c>
      <c r="B76" s="219" t="s">
        <v>168</v>
      </c>
      <c r="C76" s="139" t="s">
        <v>169</v>
      </c>
      <c r="D76" s="156">
        <v>1998.46</v>
      </c>
      <c r="E76" s="156">
        <v>704.13</v>
      </c>
      <c r="F76" s="146">
        <v>-737.64999999999986</v>
      </c>
      <c r="G76" s="113">
        <f t="shared" si="1"/>
        <v>35.233629895019163</v>
      </c>
      <c r="H76" s="215"/>
    </row>
    <row r="77" spans="1:8" ht="33" customHeight="1" x14ac:dyDescent="0.25">
      <c r="A77" s="218"/>
      <c r="B77" s="220"/>
      <c r="C77" s="139" t="s">
        <v>34</v>
      </c>
      <c r="D77" s="156">
        <v>5168.76</v>
      </c>
      <c r="E77" s="156">
        <v>1798.52</v>
      </c>
      <c r="F77" s="146">
        <v>-1834.4399999999996</v>
      </c>
      <c r="G77" s="113">
        <f t="shared" si="1"/>
        <v>34.795966537428704</v>
      </c>
      <c r="H77" s="216"/>
    </row>
    <row r="78" spans="1:8" ht="51" x14ac:dyDescent="0.25">
      <c r="A78" s="122" t="s">
        <v>62</v>
      </c>
      <c r="B78" s="157" t="s">
        <v>170</v>
      </c>
      <c r="C78" s="139" t="s">
        <v>171</v>
      </c>
      <c r="D78" s="158" t="s">
        <v>220</v>
      </c>
      <c r="E78" s="158" t="s">
        <v>220</v>
      </c>
      <c r="F78" s="141">
        <v>0</v>
      </c>
      <c r="G78" s="141">
        <v>0</v>
      </c>
      <c r="H78" s="142"/>
    </row>
    <row r="79" spans="1:8" x14ac:dyDescent="0.25">
      <c r="D79" s="123"/>
      <c r="E79" s="123"/>
      <c r="F79" s="123"/>
    </row>
    <row r="80" spans="1:8" x14ac:dyDescent="0.25">
      <c r="D80" s="123"/>
      <c r="E80" s="123"/>
      <c r="F80" s="123"/>
    </row>
    <row r="81" spans="4:6" x14ac:dyDescent="0.25">
      <c r="D81" s="123"/>
      <c r="E81" s="123"/>
      <c r="F81" s="123"/>
    </row>
    <row r="82" spans="4:6" x14ac:dyDescent="0.25">
      <c r="D82" s="123"/>
      <c r="E82" s="123"/>
      <c r="F82" s="123"/>
    </row>
    <row r="83" spans="4:6" x14ac:dyDescent="0.25">
      <c r="D83" s="123"/>
      <c r="E83" s="123"/>
      <c r="F83" s="123"/>
    </row>
    <row r="84" spans="4:6" x14ac:dyDescent="0.25">
      <c r="D84" s="123"/>
      <c r="E84" s="123"/>
      <c r="F84" s="123"/>
    </row>
    <row r="85" spans="4:6" x14ac:dyDescent="0.25">
      <c r="D85" s="123"/>
      <c r="E85" s="123"/>
      <c r="F85" s="123"/>
    </row>
    <row r="86" spans="4:6" x14ac:dyDescent="0.25">
      <c r="D86" s="123"/>
      <c r="E86" s="123"/>
      <c r="F86" s="123"/>
    </row>
    <row r="87" spans="4:6" x14ac:dyDescent="0.25">
      <c r="D87" s="123"/>
      <c r="E87" s="123"/>
      <c r="F87" s="123"/>
    </row>
    <row r="88" spans="4:6" x14ac:dyDescent="0.25">
      <c r="D88" s="123"/>
      <c r="E88" s="123"/>
      <c r="F88" s="123"/>
    </row>
    <row r="89" spans="4:6" x14ac:dyDescent="0.25">
      <c r="D89" s="123"/>
      <c r="E89" s="123"/>
      <c r="F89" s="123"/>
    </row>
    <row r="90" spans="4:6" x14ac:dyDescent="0.25">
      <c r="D90" s="123"/>
      <c r="E90" s="123"/>
      <c r="F90" s="123"/>
    </row>
    <row r="91" spans="4:6" x14ac:dyDescent="0.25">
      <c r="D91" s="123"/>
      <c r="E91" s="123"/>
      <c r="F91" s="123"/>
    </row>
    <row r="92" spans="4:6" x14ac:dyDescent="0.25">
      <c r="D92" s="123"/>
      <c r="E92" s="123"/>
      <c r="F92" s="123"/>
    </row>
    <row r="93" spans="4:6" x14ac:dyDescent="0.25">
      <c r="D93" s="123"/>
      <c r="E93" s="123"/>
      <c r="F93" s="123"/>
    </row>
    <row r="94" spans="4:6" x14ac:dyDescent="0.25">
      <c r="D94" s="123"/>
      <c r="E94" s="123"/>
      <c r="F94" s="123"/>
    </row>
    <row r="95" spans="4:6" x14ac:dyDescent="0.25">
      <c r="D95" s="123"/>
      <c r="E95" s="123"/>
      <c r="F95" s="123"/>
    </row>
    <row r="96" spans="4:6" x14ac:dyDescent="0.25">
      <c r="D96" s="123"/>
      <c r="E96" s="123"/>
      <c r="F96" s="123"/>
    </row>
    <row r="97" spans="4:6" x14ac:dyDescent="0.25">
      <c r="D97" s="123"/>
      <c r="E97" s="123"/>
      <c r="F97" s="123"/>
    </row>
    <row r="98" spans="4:6" x14ac:dyDescent="0.25">
      <c r="D98" s="123"/>
      <c r="E98" s="123"/>
      <c r="F98" s="123"/>
    </row>
    <row r="99" spans="4:6" x14ac:dyDescent="0.25">
      <c r="D99" s="123"/>
      <c r="E99" s="123"/>
      <c r="F99" s="123"/>
    </row>
    <row r="100" spans="4:6" x14ac:dyDescent="0.25">
      <c r="D100" s="123"/>
      <c r="E100" s="123"/>
      <c r="F100" s="123"/>
    </row>
    <row r="101" spans="4:6" x14ac:dyDescent="0.25">
      <c r="D101" s="123"/>
      <c r="E101" s="123"/>
      <c r="F101" s="123"/>
    </row>
    <row r="102" spans="4:6" x14ac:dyDescent="0.25">
      <c r="D102" s="123"/>
      <c r="E102" s="123"/>
      <c r="F102" s="123"/>
    </row>
    <row r="103" spans="4:6" x14ac:dyDescent="0.25">
      <c r="D103" s="123"/>
      <c r="E103" s="123"/>
      <c r="F103" s="123"/>
    </row>
    <row r="104" spans="4:6" x14ac:dyDescent="0.25">
      <c r="D104" s="123"/>
      <c r="E104" s="123"/>
      <c r="F104" s="123"/>
    </row>
    <row r="105" spans="4:6" x14ac:dyDescent="0.25">
      <c r="D105" s="123"/>
      <c r="E105" s="123"/>
      <c r="F105" s="123"/>
    </row>
    <row r="106" spans="4:6" x14ac:dyDescent="0.25">
      <c r="D106" s="123"/>
      <c r="E106" s="123"/>
      <c r="F106" s="123"/>
    </row>
    <row r="107" spans="4:6" x14ac:dyDescent="0.25">
      <c r="D107" s="123"/>
      <c r="E107" s="123"/>
      <c r="F107" s="123"/>
    </row>
    <row r="108" spans="4:6" x14ac:dyDescent="0.25">
      <c r="D108" s="123"/>
      <c r="E108" s="123"/>
      <c r="F108" s="123"/>
    </row>
    <row r="109" spans="4:6" x14ac:dyDescent="0.25">
      <c r="D109" s="123"/>
      <c r="E109" s="123"/>
      <c r="F109" s="123"/>
    </row>
    <row r="110" spans="4:6" x14ac:dyDescent="0.25">
      <c r="D110" s="123"/>
      <c r="E110" s="123"/>
      <c r="F110" s="123"/>
    </row>
    <row r="111" spans="4:6" x14ac:dyDescent="0.25">
      <c r="D111" s="123"/>
      <c r="E111" s="123"/>
      <c r="F111" s="123"/>
    </row>
    <row r="112" spans="4:6" x14ac:dyDescent="0.25">
      <c r="D112" s="123"/>
      <c r="E112" s="123"/>
      <c r="F112" s="123"/>
    </row>
    <row r="113" spans="4:6" x14ac:dyDescent="0.25">
      <c r="D113" s="123"/>
      <c r="E113" s="123"/>
      <c r="F113" s="123"/>
    </row>
    <row r="114" spans="4:6" x14ac:dyDescent="0.25">
      <c r="D114" s="123"/>
      <c r="E114" s="123"/>
      <c r="F114" s="123"/>
    </row>
    <row r="115" spans="4:6" x14ac:dyDescent="0.25">
      <c r="D115" s="123"/>
      <c r="E115" s="123"/>
      <c r="F115" s="123"/>
    </row>
    <row r="116" spans="4:6" x14ac:dyDescent="0.25">
      <c r="D116" s="123"/>
      <c r="E116" s="123"/>
      <c r="F116" s="123"/>
    </row>
    <row r="117" spans="4:6" x14ac:dyDescent="0.25">
      <c r="D117" s="123"/>
      <c r="E117" s="123"/>
      <c r="F117" s="123"/>
    </row>
    <row r="118" spans="4:6" x14ac:dyDescent="0.25">
      <c r="D118" s="123"/>
      <c r="E118" s="123"/>
      <c r="F118" s="123"/>
    </row>
    <row r="119" spans="4:6" x14ac:dyDescent="0.25">
      <c r="D119" s="123"/>
      <c r="E119" s="123"/>
      <c r="F119" s="123"/>
    </row>
    <row r="120" spans="4:6" x14ac:dyDescent="0.25">
      <c r="D120" s="123"/>
      <c r="E120" s="123"/>
      <c r="F120" s="123"/>
    </row>
    <row r="121" spans="4:6" x14ac:dyDescent="0.25">
      <c r="D121" s="123"/>
      <c r="E121" s="123"/>
      <c r="F121" s="123"/>
    </row>
    <row r="122" spans="4:6" x14ac:dyDescent="0.25">
      <c r="D122" s="123"/>
      <c r="E122" s="123"/>
      <c r="F122" s="123"/>
    </row>
    <row r="123" spans="4:6" x14ac:dyDescent="0.25">
      <c r="D123" s="123"/>
      <c r="E123" s="123"/>
      <c r="F123" s="123"/>
    </row>
    <row r="124" spans="4:6" x14ac:dyDescent="0.25">
      <c r="D124" s="123"/>
      <c r="E124" s="123"/>
      <c r="F124" s="123"/>
    </row>
    <row r="125" spans="4:6" x14ac:dyDescent="0.25">
      <c r="D125" s="123"/>
      <c r="E125" s="123"/>
      <c r="F125" s="123"/>
    </row>
    <row r="126" spans="4:6" x14ac:dyDescent="0.25">
      <c r="D126" s="123"/>
      <c r="E126" s="123"/>
      <c r="F126" s="123"/>
    </row>
    <row r="127" spans="4:6" x14ac:dyDescent="0.25">
      <c r="D127" s="123"/>
      <c r="E127" s="123"/>
      <c r="F127" s="123"/>
    </row>
    <row r="128" spans="4:6" x14ac:dyDescent="0.25">
      <c r="D128" s="123"/>
      <c r="E128" s="123"/>
      <c r="F128" s="123"/>
    </row>
    <row r="129" spans="4:6" x14ac:dyDescent="0.25">
      <c r="D129" s="123"/>
      <c r="E129" s="123"/>
      <c r="F129" s="123"/>
    </row>
    <row r="130" spans="4:6" x14ac:dyDescent="0.25">
      <c r="D130" s="123"/>
      <c r="E130" s="123"/>
      <c r="F130" s="123"/>
    </row>
    <row r="131" spans="4:6" x14ac:dyDescent="0.25">
      <c r="D131" s="123"/>
      <c r="E131" s="123"/>
      <c r="F131" s="123"/>
    </row>
    <row r="132" spans="4:6" x14ac:dyDescent="0.25">
      <c r="D132" s="123"/>
      <c r="E132" s="123"/>
      <c r="F132" s="123"/>
    </row>
    <row r="133" spans="4:6" x14ac:dyDescent="0.25">
      <c r="D133" s="123"/>
      <c r="E133" s="123"/>
      <c r="F133" s="123"/>
    </row>
    <row r="134" spans="4:6" x14ac:dyDescent="0.25">
      <c r="D134" s="123"/>
      <c r="E134" s="123"/>
      <c r="F134" s="123"/>
    </row>
    <row r="135" spans="4:6" x14ac:dyDescent="0.25">
      <c r="D135" s="123"/>
      <c r="E135" s="123"/>
      <c r="F135" s="123"/>
    </row>
    <row r="136" spans="4:6" x14ac:dyDescent="0.25">
      <c r="D136" s="123"/>
      <c r="E136" s="123"/>
      <c r="F136" s="123"/>
    </row>
    <row r="137" spans="4:6" x14ac:dyDescent="0.25">
      <c r="D137" s="123"/>
      <c r="E137" s="123"/>
      <c r="F137" s="123"/>
    </row>
    <row r="138" spans="4:6" x14ac:dyDescent="0.25">
      <c r="D138" s="123"/>
      <c r="E138" s="123"/>
      <c r="F138" s="123"/>
    </row>
    <row r="139" spans="4:6" x14ac:dyDescent="0.25">
      <c r="D139" s="123"/>
      <c r="E139" s="123"/>
      <c r="F139" s="123"/>
    </row>
    <row r="140" spans="4:6" x14ac:dyDescent="0.25">
      <c r="D140" s="123"/>
      <c r="E140" s="123"/>
      <c r="F140" s="123"/>
    </row>
    <row r="141" spans="4:6" x14ac:dyDescent="0.25">
      <c r="D141" s="123"/>
      <c r="E141" s="123"/>
      <c r="F141" s="123"/>
    </row>
    <row r="142" spans="4:6" x14ac:dyDescent="0.25">
      <c r="D142" s="123"/>
      <c r="E142" s="123"/>
      <c r="F142" s="123"/>
    </row>
    <row r="143" spans="4:6" x14ac:dyDescent="0.25">
      <c r="D143" s="123"/>
      <c r="E143" s="123"/>
      <c r="F143" s="123"/>
    </row>
    <row r="144" spans="4:6" x14ac:dyDescent="0.25">
      <c r="D144" s="123"/>
      <c r="E144" s="123"/>
      <c r="F144" s="123"/>
    </row>
    <row r="145" spans="4:6" x14ac:dyDescent="0.25">
      <c r="D145" s="123"/>
      <c r="E145" s="123"/>
      <c r="F145" s="123"/>
    </row>
    <row r="146" spans="4:6" x14ac:dyDescent="0.25">
      <c r="D146" s="123"/>
      <c r="E146" s="123"/>
      <c r="F146" s="123"/>
    </row>
    <row r="147" spans="4:6" x14ac:dyDescent="0.25">
      <c r="D147" s="123"/>
      <c r="E147" s="123"/>
      <c r="F147" s="123"/>
    </row>
    <row r="148" spans="4:6" x14ac:dyDescent="0.25">
      <c r="D148" s="123"/>
      <c r="E148" s="123"/>
      <c r="F148" s="123"/>
    </row>
    <row r="149" spans="4:6" x14ac:dyDescent="0.25">
      <c r="D149" s="123"/>
      <c r="E149" s="123"/>
      <c r="F149" s="123"/>
    </row>
    <row r="150" spans="4:6" x14ac:dyDescent="0.25">
      <c r="D150" s="123"/>
      <c r="E150" s="123"/>
      <c r="F150" s="123"/>
    </row>
    <row r="151" spans="4:6" x14ac:dyDescent="0.25">
      <c r="D151" s="123"/>
      <c r="E151" s="123"/>
      <c r="F151" s="123"/>
    </row>
    <row r="152" spans="4:6" x14ac:dyDescent="0.25">
      <c r="D152" s="123"/>
      <c r="E152" s="123"/>
      <c r="F152" s="123"/>
    </row>
    <row r="153" spans="4:6" x14ac:dyDescent="0.25">
      <c r="D153" s="123"/>
      <c r="E153" s="123"/>
      <c r="F153" s="123"/>
    </row>
    <row r="154" spans="4:6" x14ac:dyDescent="0.25">
      <c r="D154" s="123"/>
      <c r="E154" s="123"/>
      <c r="F154" s="123"/>
    </row>
    <row r="155" spans="4:6" x14ac:dyDescent="0.25">
      <c r="D155" s="123"/>
      <c r="E155" s="123"/>
      <c r="F155" s="123"/>
    </row>
    <row r="156" spans="4:6" x14ac:dyDescent="0.25">
      <c r="D156" s="123"/>
      <c r="E156" s="123"/>
      <c r="F156" s="123"/>
    </row>
    <row r="157" spans="4:6" x14ac:dyDescent="0.25">
      <c r="D157" s="123"/>
      <c r="E157" s="123"/>
      <c r="F157" s="123"/>
    </row>
    <row r="158" spans="4:6" x14ac:dyDescent="0.25">
      <c r="D158" s="123"/>
      <c r="E158" s="123"/>
      <c r="F158" s="123"/>
    </row>
    <row r="159" spans="4:6" x14ac:dyDescent="0.25">
      <c r="D159" s="123"/>
      <c r="E159" s="123"/>
      <c r="F159" s="123"/>
    </row>
    <row r="160" spans="4:6" x14ac:dyDescent="0.25">
      <c r="D160" s="123"/>
      <c r="E160" s="123"/>
      <c r="F160" s="123"/>
    </row>
    <row r="161" spans="4:6" x14ac:dyDescent="0.25">
      <c r="D161" s="123"/>
      <c r="E161" s="123"/>
      <c r="F161" s="123"/>
    </row>
    <row r="162" spans="4:6" x14ac:dyDescent="0.25">
      <c r="D162" s="123"/>
      <c r="E162" s="123"/>
      <c r="F162" s="123"/>
    </row>
    <row r="163" spans="4:6" x14ac:dyDescent="0.25">
      <c r="D163" s="123"/>
      <c r="E163" s="123"/>
      <c r="F163" s="123"/>
    </row>
    <row r="164" spans="4:6" x14ac:dyDescent="0.25">
      <c r="D164" s="123"/>
      <c r="E164" s="123"/>
      <c r="F164" s="123"/>
    </row>
    <row r="165" spans="4:6" x14ac:dyDescent="0.25">
      <c r="D165" s="123"/>
      <c r="E165" s="123"/>
      <c r="F165" s="123"/>
    </row>
    <row r="166" spans="4:6" x14ac:dyDescent="0.25">
      <c r="D166" s="123"/>
      <c r="E166" s="123"/>
      <c r="F166" s="123"/>
    </row>
    <row r="167" spans="4:6" x14ac:dyDescent="0.25">
      <c r="D167" s="123"/>
      <c r="E167" s="123"/>
      <c r="F167" s="123"/>
    </row>
    <row r="168" spans="4:6" x14ac:dyDescent="0.25">
      <c r="D168" s="123"/>
      <c r="E168" s="123"/>
      <c r="F168" s="123"/>
    </row>
    <row r="169" spans="4:6" x14ac:dyDescent="0.25">
      <c r="D169" s="123"/>
      <c r="E169" s="123"/>
      <c r="F169" s="123"/>
    </row>
    <row r="170" spans="4:6" x14ac:dyDescent="0.25">
      <c r="D170" s="123"/>
      <c r="E170" s="123"/>
      <c r="F170" s="123"/>
    </row>
    <row r="171" spans="4:6" x14ac:dyDescent="0.25">
      <c r="D171" s="123"/>
      <c r="E171" s="123"/>
      <c r="F171" s="123"/>
    </row>
    <row r="172" spans="4:6" x14ac:dyDescent="0.25">
      <c r="D172" s="123"/>
      <c r="E172" s="123"/>
      <c r="F172" s="123"/>
    </row>
    <row r="173" spans="4:6" x14ac:dyDescent="0.25">
      <c r="D173" s="123"/>
      <c r="E173" s="123"/>
      <c r="F173" s="123"/>
    </row>
    <row r="174" spans="4:6" x14ac:dyDescent="0.25">
      <c r="D174" s="123"/>
      <c r="E174" s="123"/>
      <c r="F174" s="123"/>
    </row>
    <row r="175" spans="4:6" x14ac:dyDescent="0.25">
      <c r="D175" s="123"/>
      <c r="E175" s="123"/>
      <c r="F175" s="123"/>
    </row>
    <row r="176" spans="4:6" x14ac:dyDescent="0.25">
      <c r="D176" s="123"/>
      <c r="E176" s="123"/>
      <c r="F176" s="123"/>
    </row>
    <row r="177" spans="4:6" x14ac:dyDescent="0.25">
      <c r="D177" s="123"/>
      <c r="E177" s="123"/>
      <c r="F177" s="123"/>
    </row>
    <row r="178" spans="4:6" x14ac:dyDescent="0.25">
      <c r="D178" s="123"/>
      <c r="E178" s="123"/>
      <c r="F178" s="123"/>
    </row>
    <row r="179" spans="4:6" x14ac:dyDescent="0.25">
      <c r="D179" s="123"/>
      <c r="E179" s="123"/>
      <c r="F179" s="123"/>
    </row>
    <row r="180" spans="4:6" x14ac:dyDescent="0.25">
      <c r="D180" s="123"/>
      <c r="E180" s="123"/>
      <c r="F180" s="123"/>
    </row>
    <row r="181" spans="4:6" x14ac:dyDescent="0.25">
      <c r="D181" s="123"/>
      <c r="E181" s="123"/>
      <c r="F181" s="123"/>
    </row>
    <row r="182" spans="4:6" x14ac:dyDescent="0.25">
      <c r="D182" s="123"/>
      <c r="E182" s="123"/>
      <c r="F182" s="123"/>
    </row>
    <row r="183" spans="4:6" x14ac:dyDescent="0.25">
      <c r="D183" s="123"/>
      <c r="E183" s="123"/>
      <c r="F183" s="123"/>
    </row>
    <row r="184" spans="4:6" x14ac:dyDescent="0.25">
      <c r="D184" s="123"/>
      <c r="E184" s="123"/>
      <c r="F184" s="123"/>
    </row>
    <row r="185" spans="4:6" x14ac:dyDescent="0.25">
      <c r="D185" s="123"/>
      <c r="E185" s="123"/>
      <c r="F185" s="123"/>
    </row>
    <row r="186" spans="4:6" x14ac:dyDescent="0.25">
      <c r="D186" s="123"/>
      <c r="E186" s="123"/>
      <c r="F186" s="123"/>
    </row>
    <row r="187" spans="4:6" x14ac:dyDescent="0.25">
      <c r="D187" s="123"/>
      <c r="E187" s="123"/>
      <c r="F187" s="123"/>
    </row>
    <row r="188" spans="4:6" x14ac:dyDescent="0.25">
      <c r="D188" s="123"/>
      <c r="E188" s="123"/>
      <c r="F188" s="123"/>
    </row>
    <row r="189" spans="4:6" x14ac:dyDescent="0.25">
      <c r="D189" s="123"/>
      <c r="E189" s="123"/>
      <c r="F189" s="123"/>
    </row>
    <row r="190" spans="4:6" x14ac:dyDescent="0.25">
      <c r="D190" s="123"/>
      <c r="E190" s="123"/>
      <c r="F190" s="123"/>
    </row>
    <row r="191" spans="4:6" x14ac:dyDescent="0.25">
      <c r="D191" s="123"/>
      <c r="E191" s="123"/>
      <c r="F191" s="123"/>
    </row>
    <row r="192" spans="4:6" x14ac:dyDescent="0.25">
      <c r="D192" s="123"/>
      <c r="E192" s="123"/>
      <c r="F192" s="123"/>
    </row>
    <row r="193" spans="4:6" x14ac:dyDescent="0.25">
      <c r="D193" s="123"/>
      <c r="E193" s="123"/>
      <c r="F193" s="123"/>
    </row>
    <row r="194" spans="4:6" x14ac:dyDescent="0.25">
      <c r="D194" s="123"/>
      <c r="E194" s="123"/>
      <c r="F194" s="123"/>
    </row>
    <row r="195" spans="4:6" x14ac:dyDescent="0.25">
      <c r="D195" s="123"/>
      <c r="E195" s="123"/>
      <c r="F195" s="123"/>
    </row>
    <row r="196" spans="4:6" x14ac:dyDescent="0.25">
      <c r="D196" s="123"/>
      <c r="E196" s="123"/>
      <c r="F196" s="123"/>
    </row>
    <row r="197" spans="4:6" x14ac:dyDescent="0.25">
      <c r="D197" s="123"/>
      <c r="E197" s="123"/>
      <c r="F197" s="123"/>
    </row>
    <row r="198" spans="4:6" x14ac:dyDescent="0.25">
      <c r="D198" s="123"/>
      <c r="E198" s="123"/>
      <c r="F198" s="123"/>
    </row>
    <row r="199" spans="4:6" x14ac:dyDescent="0.25">
      <c r="D199" s="123"/>
      <c r="E199" s="123"/>
      <c r="F199" s="123"/>
    </row>
    <row r="200" spans="4:6" x14ac:dyDescent="0.25">
      <c r="D200" s="123"/>
      <c r="E200" s="123"/>
      <c r="F200" s="123"/>
    </row>
    <row r="201" spans="4:6" x14ac:dyDescent="0.25">
      <c r="D201" s="123"/>
      <c r="E201" s="123"/>
      <c r="F201" s="123"/>
    </row>
    <row r="202" spans="4:6" x14ac:dyDescent="0.25">
      <c r="D202" s="123"/>
      <c r="E202" s="123"/>
      <c r="F202" s="123"/>
    </row>
    <row r="203" spans="4:6" x14ac:dyDescent="0.25">
      <c r="D203" s="123"/>
      <c r="E203" s="123"/>
      <c r="F203" s="123"/>
    </row>
    <row r="204" spans="4:6" x14ac:dyDescent="0.25">
      <c r="D204" s="123"/>
      <c r="E204" s="123"/>
      <c r="F204" s="123"/>
    </row>
    <row r="205" spans="4:6" x14ac:dyDescent="0.25">
      <c r="D205" s="123"/>
      <c r="E205" s="123"/>
      <c r="F205" s="123"/>
    </row>
    <row r="206" spans="4:6" x14ac:dyDescent="0.25">
      <c r="D206" s="123"/>
      <c r="E206" s="123"/>
      <c r="F206" s="123"/>
    </row>
    <row r="207" spans="4:6" x14ac:dyDescent="0.25">
      <c r="D207" s="123"/>
      <c r="E207" s="123"/>
      <c r="F207" s="123"/>
    </row>
    <row r="208" spans="4:6" x14ac:dyDescent="0.25">
      <c r="D208" s="123"/>
      <c r="E208" s="123"/>
      <c r="F208" s="123"/>
    </row>
    <row r="209" spans="4:6" x14ac:dyDescent="0.25">
      <c r="D209" s="123"/>
      <c r="E209" s="123"/>
      <c r="F209" s="123"/>
    </row>
    <row r="210" spans="4:6" x14ac:dyDescent="0.25">
      <c r="D210" s="123"/>
      <c r="E210" s="123"/>
      <c r="F210" s="123"/>
    </row>
    <row r="211" spans="4:6" x14ac:dyDescent="0.25">
      <c r="D211" s="123"/>
      <c r="E211" s="123"/>
      <c r="F211" s="123"/>
    </row>
    <row r="212" spans="4:6" x14ac:dyDescent="0.25">
      <c r="D212" s="123"/>
      <c r="E212" s="123"/>
      <c r="F212" s="123"/>
    </row>
    <row r="213" spans="4:6" x14ac:dyDescent="0.25">
      <c r="D213" s="123"/>
      <c r="E213" s="123"/>
      <c r="F213" s="123"/>
    </row>
    <row r="214" spans="4:6" x14ac:dyDescent="0.25">
      <c r="D214" s="123"/>
      <c r="E214" s="123"/>
      <c r="F214" s="123"/>
    </row>
    <row r="215" spans="4:6" x14ac:dyDescent="0.25">
      <c r="D215" s="123"/>
      <c r="E215" s="123"/>
      <c r="F215" s="123"/>
    </row>
    <row r="216" spans="4:6" x14ac:dyDescent="0.25">
      <c r="D216" s="123"/>
      <c r="E216" s="123"/>
      <c r="F216" s="123"/>
    </row>
    <row r="217" spans="4:6" x14ac:dyDescent="0.25">
      <c r="D217" s="123"/>
      <c r="E217" s="123"/>
      <c r="F217" s="123"/>
    </row>
    <row r="218" spans="4:6" x14ac:dyDescent="0.25">
      <c r="D218" s="123"/>
      <c r="E218" s="123"/>
      <c r="F218" s="123"/>
    </row>
    <row r="219" spans="4:6" x14ac:dyDescent="0.25">
      <c r="D219" s="123"/>
      <c r="E219" s="123"/>
      <c r="F219" s="123"/>
    </row>
    <row r="220" spans="4:6" x14ac:dyDescent="0.25">
      <c r="D220" s="123"/>
      <c r="E220" s="123"/>
      <c r="F220" s="123"/>
    </row>
    <row r="221" spans="4:6" x14ac:dyDescent="0.25">
      <c r="D221" s="123"/>
      <c r="E221" s="123"/>
      <c r="F221" s="123"/>
    </row>
    <row r="222" spans="4:6" x14ac:dyDescent="0.25">
      <c r="D222" s="123"/>
      <c r="E222" s="123"/>
      <c r="F222" s="123"/>
    </row>
    <row r="223" spans="4:6" x14ac:dyDescent="0.25">
      <c r="D223" s="123"/>
      <c r="E223" s="123"/>
      <c r="F223" s="123"/>
    </row>
    <row r="224" spans="4:6" x14ac:dyDescent="0.25">
      <c r="D224" s="123"/>
      <c r="E224" s="123"/>
      <c r="F224" s="123"/>
    </row>
    <row r="225" spans="4:6" x14ac:dyDescent="0.25">
      <c r="D225" s="123"/>
      <c r="E225" s="123"/>
      <c r="F225" s="123"/>
    </row>
    <row r="226" spans="4:6" x14ac:dyDescent="0.25">
      <c r="D226" s="123"/>
      <c r="E226" s="123"/>
      <c r="F226" s="123"/>
    </row>
    <row r="227" spans="4:6" x14ac:dyDescent="0.25">
      <c r="D227" s="123"/>
      <c r="E227" s="123"/>
      <c r="F227" s="123"/>
    </row>
    <row r="228" spans="4:6" x14ac:dyDescent="0.25">
      <c r="D228" s="123"/>
      <c r="E228" s="123"/>
      <c r="F228" s="123"/>
    </row>
    <row r="229" spans="4:6" x14ac:dyDescent="0.25">
      <c r="D229" s="123"/>
      <c r="E229" s="123"/>
      <c r="F229" s="123"/>
    </row>
    <row r="230" spans="4:6" x14ac:dyDescent="0.25">
      <c r="D230" s="123"/>
      <c r="E230" s="123"/>
      <c r="F230" s="123"/>
    </row>
    <row r="231" spans="4:6" x14ac:dyDescent="0.25">
      <c r="D231" s="123"/>
      <c r="E231" s="123"/>
      <c r="F231" s="123"/>
    </row>
    <row r="232" spans="4:6" x14ac:dyDescent="0.25">
      <c r="D232" s="123"/>
      <c r="E232" s="123"/>
      <c r="F232" s="123"/>
    </row>
    <row r="233" spans="4:6" x14ac:dyDescent="0.25">
      <c r="D233" s="123"/>
      <c r="E233" s="123"/>
      <c r="F233" s="123"/>
    </row>
    <row r="234" spans="4:6" x14ac:dyDescent="0.25">
      <c r="D234" s="123"/>
      <c r="E234" s="123"/>
      <c r="F234" s="123"/>
    </row>
    <row r="235" spans="4:6" x14ac:dyDescent="0.25">
      <c r="D235" s="123"/>
      <c r="E235" s="123"/>
      <c r="F235" s="123"/>
    </row>
    <row r="236" spans="4:6" x14ac:dyDescent="0.25">
      <c r="D236" s="123"/>
      <c r="E236" s="123"/>
      <c r="F236" s="123"/>
    </row>
    <row r="237" spans="4:6" x14ac:dyDescent="0.25">
      <c r="D237" s="123"/>
      <c r="E237" s="123"/>
      <c r="F237" s="123"/>
    </row>
    <row r="238" spans="4:6" x14ac:dyDescent="0.25">
      <c r="D238" s="123"/>
      <c r="E238" s="123"/>
      <c r="F238" s="123"/>
    </row>
    <row r="239" spans="4:6" x14ac:dyDescent="0.25">
      <c r="D239" s="123"/>
      <c r="E239" s="123"/>
      <c r="F239" s="123"/>
    </row>
    <row r="240" spans="4:6" x14ac:dyDescent="0.25">
      <c r="D240" s="123"/>
      <c r="E240" s="123"/>
      <c r="F240" s="123"/>
    </row>
    <row r="241" spans="4:6" x14ac:dyDescent="0.25">
      <c r="D241" s="123"/>
      <c r="E241" s="123"/>
      <c r="F241" s="123"/>
    </row>
    <row r="242" spans="4:6" x14ac:dyDescent="0.25">
      <c r="D242" s="123"/>
      <c r="E242" s="123"/>
      <c r="F242" s="123"/>
    </row>
    <row r="243" spans="4:6" x14ac:dyDescent="0.25">
      <c r="D243" s="123"/>
      <c r="E243" s="123"/>
      <c r="F243" s="123"/>
    </row>
    <row r="244" spans="4:6" x14ac:dyDescent="0.25">
      <c r="D244" s="123"/>
      <c r="E244" s="123"/>
      <c r="F244" s="123"/>
    </row>
    <row r="245" spans="4:6" x14ac:dyDescent="0.25">
      <c r="D245" s="123"/>
      <c r="E245" s="123"/>
      <c r="F245" s="123"/>
    </row>
    <row r="246" spans="4:6" x14ac:dyDescent="0.25">
      <c r="D246" s="123"/>
      <c r="E246" s="123"/>
      <c r="F246" s="123"/>
    </row>
    <row r="247" spans="4:6" x14ac:dyDescent="0.25">
      <c r="D247" s="123"/>
      <c r="E247" s="123"/>
      <c r="F247" s="123"/>
    </row>
    <row r="248" spans="4:6" x14ac:dyDescent="0.25">
      <c r="D248" s="123"/>
      <c r="E248" s="123"/>
      <c r="F248" s="123"/>
    </row>
    <row r="249" spans="4:6" x14ac:dyDescent="0.25">
      <c r="D249" s="123"/>
      <c r="E249" s="123"/>
      <c r="F249" s="123"/>
    </row>
    <row r="250" spans="4:6" x14ac:dyDescent="0.25">
      <c r="D250" s="123"/>
      <c r="E250" s="123"/>
      <c r="F250" s="123"/>
    </row>
    <row r="251" spans="4:6" x14ac:dyDescent="0.25">
      <c r="D251" s="123"/>
      <c r="E251" s="123"/>
      <c r="F251" s="123"/>
    </row>
    <row r="252" spans="4:6" x14ac:dyDescent="0.25">
      <c r="D252" s="123"/>
      <c r="E252" s="123"/>
      <c r="F252" s="123"/>
    </row>
    <row r="253" spans="4:6" x14ac:dyDescent="0.25">
      <c r="D253" s="123"/>
      <c r="E253" s="123"/>
      <c r="F253" s="123"/>
    </row>
    <row r="254" spans="4:6" x14ac:dyDescent="0.25">
      <c r="D254" s="123"/>
      <c r="E254" s="123"/>
      <c r="F254" s="123"/>
    </row>
    <row r="255" spans="4:6" x14ac:dyDescent="0.25">
      <c r="D255" s="123"/>
      <c r="E255" s="123"/>
      <c r="F255" s="123"/>
    </row>
    <row r="256" spans="4:6" x14ac:dyDescent="0.25">
      <c r="D256" s="123"/>
      <c r="E256" s="123"/>
      <c r="F256" s="123"/>
    </row>
    <row r="257" spans="4:6" x14ac:dyDescent="0.25">
      <c r="D257" s="123"/>
      <c r="E257" s="123"/>
      <c r="F257" s="123"/>
    </row>
    <row r="258" spans="4:6" x14ac:dyDescent="0.25">
      <c r="D258" s="123"/>
      <c r="E258" s="123"/>
      <c r="F258" s="123"/>
    </row>
    <row r="259" spans="4:6" x14ac:dyDescent="0.25">
      <c r="D259" s="123"/>
      <c r="E259" s="123"/>
      <c r="F259" s="123"/>
    </row>
    <row r="260" spans="4:6" x14ac:dyDescent="0.25">
      <c r="D260" s="123"/>
      <c r="E260" s="123"/>
      <c r="F260" s="123"/>
    </row>
    <row r="261" spans="4:6" x14ac:dyDescent="0.25">
      <c r="D261" s="123"/>
      <c r="E261" s="123"/>
      <c r="F261" s="123"/>
    </row>
    <row r="262" spans="4:6" x14ac:dyDescent="0.25">
      <c r="D262" s="123"/>
      <c r="E262" s="123"/>
      <c r="F262" s="123"/>
    </row>
    <row r="263" spans="4:6" x14ac:dyDescent="0.25">
      <c r="D263" s="123"/>
      <c r="E263" s="123"/>
      <c r="F263" s="123"/>
    </row>
    <row r="264" spans="4:6" x14ac:dyDescent="0.25">
      <c r="D264" s="123"/>
      <c r="E264" s="123"/>
      <c r="F264" s="123"/>
    </row>
    <row r="265" spans="4:6" x14ac:dyDescent="0.25">
      <c r="D265" s="123"/>
      <c r="E265" s="123"/>
      <c r="F265" s="123"/>
    </row>
    <row r="266" spans="4:6" x14ac:dyDescent="0.25">
      <c r="D266" s="123"/>
      <c r="E266" s="123"/>
      <c r="F266" s="123"/>
    </row>
    <row r="267" spans="4:6" x14ac:dyDescent="0.25">
      <c r="D267" s="123"/>
      <c r="E267" s="123"/>
      <c r="F267" s="123"/>
    </row>
    <row r="268" spans="4:6" x14ac:dyDescent="0.25">
      <c r="D268" s="123"/>
      <c r="E268" s="123"/>
      <c r="F268" s="123"/>
    </row>
    <row r="269" spans="4:6" x14ac:dyDescent="0.25">
      <c r="D269" s="123"/>
      <c r="E269" s="123"/>
      <c r="F269" s="123"/>
    </row>
    <row r="270" spans="4:6" x14ac:dyDescent="0.25">
      <c r="D270" s="123"/>
      <c r="E270" s="123"/>
      <c r="F270" s="123"/>
    </row>
    <row r="271" spans="4:6" x14ac:dyDescent="0.25">
      <c r="D271" s="123"/>
      <c r="E271" s="123"/>
      <c r="F271" s="123"/>
    </row>
    <row r="272" spans="4:6" x14ac:dyDescent="0.25">
      <c r="D272" s="123"/>
      <c r="E272" s="123"/>
      <c r="F272" s="123"/>
    </row>
    <row r="273" spans="4:6" x14ac:dyDescent="0.25">
      <c r="D273" s="123"/>
      <c r="E273" s="123"/>
      <c r="F273" s="123"/>
    </row>
    <row r="274" spans="4:6" x14ac:dyDescent="0.25">
      <c r="D274" s="123"/>
      <c r="E274" s="123"/>
      <c r="F274" s="123"/>
    </row>
    <row r="275" spans="4:6" x14ac:dyDescent="0.25">
      <c r="D275" s="123"/>
      <c r="E275" s="123"/>
      <c r="F275" s="123"/>
    </row>
    <row r="276" spans="4:6" x14ac:dyDescent="0.25">
      <c r="D276" s="123"/>
      <c r="E276" s="123"/>
      <c r="F276" s="123"/>
    </row>
    <row r="277" spans="4:6" x14ac:dyDescent="0.25">
      <c r="D277" s="123"/>
      <c r="E277" s="123"/>
      <c r="F277" s="123"/>
    </row>
    <row r="278" spans="4:6" x14ac:dyDescent="0.25">
      <c r="D278" s="123"/>
      <c r="E278" s="123"/>
      <c r="F278" s="123"/>
    </row>
    <row r="279" spans="4:6" x14ac:dyDescent="0.25">
      <c r="D279" s="123"/>
      <c r="E279" s="123"/>
      <c r="F279" s="123"/>
    </row>
    <row r="280" spans="4:6" x14ac:dyDescent="0.25">
      <c r="D280" s="123"/>
      <c r="E280" s="123"/>
      <c r="F280" s="123"/>
    </row>
    <row r="281" spans="4:6" x14ac:dyDescent="0.25">
      <c r="D281" s="123"/>
      <c r="E281" s="123"/>
      <c r="F281" s="123"/>
    </row>
    <row r="282" spans="4:6" x14ac:dyDescent="0.25">
      <c r="D282" s="123"/>
      <c r="E282" s="123"/>
      <c r="F282" s="123"/>
    </row>
    <row r="283" spans="4:6" x14ac:dyDescent="0.25">
      <c r="D283" s="123"/>
      <c r="E283" s="123"/>
      <c r="F283" s="123"/>
    </row>
    <row r="284" spans="4:6" x14ac:dyDescent="0.25">
      <c r="D284" s="123"/>
      <c r="E284" s="123"/>
      <c r="F284" s="123"/>
    </row>
    <row r="285" spans="4:6" x14ac:dyDescent="0.25">
      <c r="D285" s="123"/>
      <c r="E285" s="123"/>
      <c r="F285" s="123"/>
    </row>
    <row r="286" spans="4:6" x14ac:dyDescent="0.25">
      <c r="D286" s="123"/>
      <c r="E286" s="123"/>
      <c r="F286" s="123"/>
    </row>
    <row r="287" spans="4:6" x14ac:dyDescent="0.25">
      <c r="D287" s="123"/>
      <c r="E287" s="123"/>
      <c r="F287" s="123"/>
    </row>
    <row r="288" spans="4:6" x14ac:dyDescent="0.25">
      <c r="D288" s="123"/>
      <c r="E288" s="123"/>
      <c r="F288" s="123"/>
    </row>
    <row r="289" spans="4:6" x14ac:dyDescent="0.25">
      <c r="D289" s="123"/>
      <c r="E289" s="123"/>
      <c r="F289" s="123"/>
    </row>
    <row r="290" spans="4:6" x14ac:dyDescent="0.25">
      <c r="D290" s="123"/>
      <c r="E290" s="123"/>
      <c r="F290" s="123"/>
    </row>
    <row r="291" spans="4:6" x14ac:dyDescent="0.25">
      <c r="D291" s="123"/>
      <c r="E291" s="123"/>
      <c r="F291" s="123"/>
    </row>
    <row r="292" spans="4:6" x14ac:dyDescent="0.25">
      <c r="D292" s="123"/>
      <c r="E292" s="123"/>
      <c r="F292" s="123"/>
    </row>
    <row r="293" spans="4:6" x14ac:dyDescent="0.25">
      <c r="D293" s="123"/>
      <c r="E293" s="123"/>
      <c r="F293" s="123"/>
    </row>
    <row r="294" spans="4:6" x14ac:dyDescent="0.25">
      <c r="D294" s="123"/>
      <c r="E294" s="123"/>
      <c r="F294" s="123"/>
    </row>
    <row r="295" spans="4:6" x14ac:dyDescent="0.25">
      <c r="D295" s="123"/>
      <c r="E295" s="123"/>
      <c r="F295" s="123"/>
    </row>
    <row r="296" spans="4:6" x14ac:dyDescent="0.25">
      <c r="D296" s="123"/>
      <c r="E296" s="123"/>
      <c r="F296" s="123"/>
    </row>
    <row r="297" spans="4:6" x14ac:dyDescent="0.25">
      <c r="D297" s="123"/>
      <c r="E297" s="123"/>
      <c r="F297" s="123"/>
    </row>
    <row r="298" spans="4:6" x14ac:dyDescent="0.25">
      <c r="D298" s="123"/>
      <c r="E298" s="123"/>
      <c r="F298" s="123"/>
    </row>
    <row r="299" spans="4:6" x14ac:dyDescent="0.25">
      <c r="D299" s="123"/>
      <c r="E299" s="123"/>
      <c r="F299" s="123"/>
    </row>
    <row r="300" spans="4:6" x14ac:dyDescent="0.25">
      <c r="D300" s="123"/>
      <c r="E300" s="123"/>
      <c r="F300" s="123"/>
    </row>
    <row r="301" spans="4:6" x14ac:dyDescent="0.25">
      <c r="D301" s="123"/>
      <c r="E301" s="123"/>
      <c r="F301" s="123"/>
    </row>
    <row r="302" spans="4:6" x14ac:dyDescent="0.25">
      <c r="D302" s="123"/>
      <c r="E302" s="123"/>
      <c r="F302" s="123"/>
    </row>
    <row r="303" spans="4:6" x14ac:dyDescent="0.25">
      <c r="D303" s="123"/>
      <c r="E303" s="123"/>
      <c r="F303" s="123"/>
    </row>
    <row r="304" spans="4:6" x14ac:dyDescent="0.25">
      <c r="D304" s="123"/>
      <c r="E304" s="123"/>
      <c r="F304" s="123"/>
    </row>
    <row r="305" spans="4:6" x14ac:dyDescent="0.25">
      <c r="D305" s="123"/>
      <c r="E305" s="123"/>
      <c r="F305" s="123"/>
    </row>
    <row r="306" spans="4:6" x14ac:dyDescent="0.25">
      <c r="D306" s="123"/>
      <c r="E306" s="123"/>
      <c r="F306" s="123"/>
    </row>
    <row r="307" spans="4:6" x14ac:dyDescent="0.25">
      <c r="D307" s="123"/>
      <c r="E307" s="123"/>
      <c r="F307" s="123"/>
    </row>
    <row r="308" spans="4:6" x14ac:dyDescent="0.25">
      <c r="D308" s="123"/>
      <c r="E308" s="123"/>
      <c r="F308" s="123"/>
    </row>
    <row r="309" spans="4:6" x14ac:dyDescent="0.25">
      <c r="D309" s="123"/>
      <c r="E309" s="123"/>
      <c r="F309" s="123"/>
    </row>
    <row r="310" spans="4:6" x14ac:dyDescent="0.25">
      <c r="D310" s="123"/>
      <c r="E310" s="123"/>
      <c r="F310" s="123"/>
    </row>
    <row r="311" spans="4:6" x14ac:dyDescent="0.25">
      <c r="D311" s="123"/>
      <c r="E311" s="123"/>
      <c r="F311" s="123"/>
    </row>
    <row r="312" spans="4:6" x14ac:dyDescent="0.25">
      <c r="D312" s="123"/>
      <c r="E312" s="123"/>
      <c r="F312" s="123"/>
    </row>
    <row r="313" spans="4:6" x14ac:dyDescent="0.25">
      <c r="D313" s="123"/>
      <c r="E313" s="123"/>
      <c r="F313" s="123"/>
    </row>
    <row r="314" spans="4:6" x14ac:dyDescent="0.25">
      <c r="D314" s="123"/>
      <c r="E314" s="123"/>
      <c r="F314" s="123"/>
    </row>
    <row r="315" spans="4:6" x14ac:dyDescent="0.25">
      <c r="D315" s="123"/>
      <c r="E315" s="123"/>
      <c r="F315" s="123"/>
    </row>
    <row r="316" spans="4:6" x14ac:dyDescent="0.25">
      <c r="D316" s="123"/>
      <c r="E316" s="123"/>
      <c r="F316" s="123"/>
    </row>
    <row r="317" spans="4:6" x14ac:dyDescent="0.25">
      <c r="D317" s="123"/>
      <c r="E317" s="123"/>
      <c r="F317" s="123"/>
    </row>
    <row r="318" spans="4:6" x14ac:dyDescent="0.25">
      <c r="D318" s="123"/>
      <c r="E318" s="123"/>
      <c r="F318" s="123"/>
    </row>
    <row r="319" spans="4:6" x14ac:dyDescent="0.25">
      <c r="D319" s="123"/>
      <c r="E319" s="123"/>
      <c r="F319" s="123"/>
    </row>
    <row r="320" spans="4:6" x14ac:dyDescent="0.25">
      <c r="D320" s="123"/>
      <c r="E320" s="123"/>
      <c r="F320" s="123"/>
    </row>
    <row r="321" spans="4:6" x14ac:dyDescent="0.25">
      <c r="D321" s="123"/>
      <c r="E321" s="123"/>
      <c r="F321" s="123"/>
    </row>
    <row r="322" spans="4:6" x14ac:dyDescent="0.25">
      <c r="D322" s="123"/>
      <c r="E322" s="123"/>
      <c r="F322" s="123"/>
    </row>
    <row r="323" spans="4:6" x14ac:dyDescent="0.25">
      <c r="D323" s="123"/>
      <c r="E323" s="123"/>
      <c r="F323" s="123"/>
    </row>
    <row r="324" spans="4:6" x14ac:dyDescent="0.25">
      <c r="D324" s="123"/>
      <c r="E324" s="123"/>
      <c r="F324" s="123"/>
    </row>
    <row r="325" spans="4:6" x14ac:dyDescent="0.25">
      <c r="D325" s="123"/>
      <c r="E325" s="123"/>
      <c r="F325" s="123"/>
    </row>
    <row r="326" spans="4:6" x14ac:dyDescent="0.25">
      <c r="D326" s="123"/>
      <c r="E326" s="123"/>
      <c r="F326" s="123"/>
    </row>
    <row r="327" spans="4:6" x14ac:dyDescent="0.25">
      <c r="D327" s="123"/>
      <c r="E327" s="123"/>
      <c r="F327" s="123"/>
    </row>
    <row r="328" spans="4:6" x14ac:dyDescent="0.25">
      <c r="D328" s="123"/>
      <c r="E328" s="123"/>
      <c r="F328" s="123"/>
    </row>
    <row r="329" spans="4:6" x14ac:dyDescent="0.25">
      <c r="D329" s="123"/>
      <c r="E329" s="123"/>
      <c r="F329" s="123"/>
    </row>
    <row r="330" spans="4:6" x14ac:dyDescent="0.25">
      <c r="D330" s="123"/>
      <c r="E330" s="123"/>
      <c r="F330" s="123"/>
    </row>
    <row r="331" spans="4:6" x14ac:dyDescent="0.25">
      <c r="D331" s="123"/>
      <c r="E331" s="123"/>
      <c r="F331" s="123"/>
    </row>
    <row r="332" spans="4:6" x14ac:dyDescent="0.25">
      <c r="D332" s="123"/>
      <c r="E332" s="123"/>
      <c r="F332" s="123"/>
    </row>
    <row r="333" spans="4:6" x14ac:dyDescent="0.25">
      <c r="D333" s="123"/>
      <c r="E333" s="123"/>
      <c r="F333" s="123"/>
    </row>
    <row r="334" spans="4:6" x14ac:dyDescent="0.25">
      <c r="D334" s="123"/>
      <c r="E334" s="123"/>
      <c r="F334" s="123"/>
    </row>
    <row r="335" spans="4:6" x14ac:dyDescent="0.25">
      <c r="D335" s="123"/>
      <c r="E335" s="123"/>
      <c r="F335" s="123"/>
    </row>
    <row r="336" spans="4:6" x14ac:dyDescent="0.25">
      <c r="D336" s="123"/>
      <c r="E336" s="123"/>
      <c r="F336" s="123"/>
    </row>
    <row r="337" spans="4:6" x14ac:dyDescent="0.25">
      <c r="D337" s="123"/>
      <c r="E337" s="123"/>
      <c r="F337" s="123"/>
    </row>
    <row r="338" spans="4:6" x14ac:dyDescent="0.25">
      <c r="D338" s="123"/>
      <c r="E338" s="123"/>
      <c r="F338" s="123"/>
    </row>
    <row r="339" spans="4:6" x14ac:dyDescent="0.25">
      <c r="D339" s="123"/>
      <c r="E339" s="123"/>
      <c r="F339" s="123"/>
    </row>
    <row r="340" spans="4:6" x14ac:dyDescent="0.25">
      <c r="D340" s="123"/>
      <c r="E340" s="123"/>
      <c r="F340" s="123"/>
    </row>
    <row r="341" spans="4:6" x14ac:dyDescent="0.25">
      <c r="D341" s="123"/>
      <c r="E341" s="123"/>
      <c r="F341" s="123"/>
    </row>
    <row r="342" spans="4:6" x14ac:dyDescent="0.25">
      <c r="D342" s="123"/>
      <c r="E342" s="123"/>
      <c r="F342" s="123"/>
    </row>
    <row r="343" spans="4:6" x14ac:dyDescent="0.25">
      <c r="D343" s="123"/>
      <c r="E343" s="123"/>
      <c r="F343" s="123"/>
    </row>
    <row r="344" spans="4:6" x14ac:dyDescent="0.25">
      <c r="D344" s="123"/>
      <c r="E344" s="123"/>
      <c r="F344" s="123"/>
    </row>
    <row r="345" spans="4:6" x14ac:dyDescent="0.25">
      <c r="D345" s="123"/>
      <c r="E345" s="123"/>
      <c r="F345" s="123"/>
    </row>
    <row r="346" spans="4:6" x14ac:dyDescent="0.25">
      <c r="D346" s="123"/>
      <c r="E346" s="123"/>
      <c r="F346" s="123"/>
    </row>
    <row r="347" spans="4:6" x14ac:dyDescent="0.25">
      <c r="D347" s="123"/>
      <c r="E347" s="123"/>
      <c r="F347" s="123"/>
    </row>
    <row r="348" spans="4:6" x14ac:dyDescent="0.25">
      <c r="D348" s="123"/>
      <c r="E348" s="123"/>
      <c r="F348" s="123"/>
    </row>
    <row r="349" spans="4:6" x14ac:dyDescent="0.25">
      <c r="D349" s="123"/>
      <c r="E349" s="123"/>
      <c r="F349" s="123"/>
    </row>
    <row r="350" spans="4:6" x14ac:dyDescent="0.25">
      <c r="D350" s="123"/>
      <c r="E350" s="123"/>
      <c r="F350" s="123"/>
    </row>
    <row r="351" spans="4:6" x14ac:dyDescent="0.25">
      <c r="D351" s="123"/>
      <c r="E351" s="123"/>
      <c r="F351" s="123"/>
    </row>
    <row r="352" spans="4:6" x14ac:dyDescent="0.25">
      <c r="D352" s="123"/>
      <c r="E352" s="123"/>
      <c r="F352" s="123"/>
    </row>
    <row r="353" spans="4:6" x14ac:dyDescent="0.25">
      <c r="D353" s="123"/>
      <c r="E353" s="123"/>
      <c r="F353" s="123"/>
    </row>
    <row r="354" spans="4:6" x14ac:dyDescent="0.25">
      <c r="D354" s="123"/>
      <c r="E354" s="123"/>
      <c r="F354" s="123"/>
    </row>
    <row r="355" spans="4:6" x14ac:dyDescent="0.25">
      <c r="D355" s="123"/>
      <c r="E355" s="123"/>
      <c r="F355" s="123"/>
    </row>
    <row r="356" spans="4:6" x14ac:dyDescent="0.25">
      <c r="D356" s="123"/>
      <c r="E356" s="123"/>
      <c r="F356" s="123"/>
    </row>
    <row r="357" spans="4:6" x14ac:dyDescent="0.25">
      <c r="D357" s="123"/>
      <c r="E357" s="123"/>
      <c r="F357" s="123"/>
    </row>
    <row r="358" spans="4:6" x14ac:dyDescent="0.25">
      <c r="D358" s="123"/>
      <c r="E358" s="123"/>
      <c r="F358" s="123"/>
    </row>
    <row r="359" spans="4:6" x14ac:dyDescent="0.25">
      <c r="D359" s="123"/>
      <c r="E359" s="123"/>
      <c r="F359" s="123"/>
    </row>
    <row r="360" spans="4:6" x14ac:dyDescent="0.25">
      <c r="D360" s="123"/>
      <c r="E360" s="123"/>
      <c r="F360" s="123"/>
    </row>
    <row r="361" spans="4:6" x14ac:dyDescent="0.25">
      <c r="D361" s="123"/>
      <c r="E361" s="123"/>
      <c r="F361" s="123"/>
    </row>
    <row r="362" spans="4:6" x14ac:dyDescent="0.25">
      <c r="D362" s="123"/>
      <c r="E362" s="123"/>
      <c r="F362" s="123"/>
    </row>
    <row r="363" spans="4:6" x14ac:dyDescent="0.25">
      <c r="D363" s="123"/>
      <c r="E363" s="123"/>
      <c r="F363" s="123"/>
    </row>
    <row r="364" spans="4:6" x14ac:dyDescent="0.25">
      <c r="D364" s="123"/>
      <c r="E364" s="123"/>
      <c r="F364" s="123"/>
    </row>
    <row r="365" spans="4:6" x14ac:dyDescent="0.25">
      <c r="D365" s="123"/>
      <c r="E365" s="123"/>
      <c r="F365" s="123"/>
    </row>
    <row r="366" spans="4:6" x14ac:dyDescent="0.25">
      <c r="D366" s="123"/>
      <c r="E366" s="123"/>
      <c r="F366" s="123"/>
    </row>
    <row r="367" spans="4:6" x14ac:dyDescent="0.25">
      <c r="D367" s="123"/>
      <c r="E367" s="123"/>
      <c r="F367" s="123"/>
    </row>
    <row r="368" spans="4:6" x14ac:dyDescent="0.25">
      <c r="D368" s="123"/>
      <c r="E368" s="123"/>
      <c r="F368" s="123"/>
    </row>
    <row r="369" spans="4:6" x14ac:dyDescent="0.25">
      <c r="D369" s="123"/>
      <c r="E369" s="123"/>
      <c r="F369" s="123"/>
    </row>
    <row r="370" spans="4:6" x14ac:dyDescent="0.25">
      <c r="D370" s="123"/>
      <c r="E370" s="123"/>
      <c r="F370" s="123"/>
    </row>
    <row r="371" spans="4:6" x14ac:dyDescent="0.25">
      <c r="D371" s="123"/>
      <c r="E371" s="123"/>
      <c r="F371" s="123"/>
    </row>
    <row r="372" spans="4:6" x14ac:dyDescent="0.25">
      <c r="D372" s="123"/>
      <c r="E372" s="123"/>
      <c r="F372" s="123"/>
    </row>
    <row r="373" spans="4:6" x14ac:dyDescent="0.25">
      <c r="D373" s="123"/>
      <c r="E373" s="123"/>
      <c r="F373" s="123"/>
    </row>
    <row r="374" spans="4:6" x14ac:dyDescent="0.25">
      <c r="D374" s="123"/>
      <c r="E374" s="123"/>
      <c r="F374" s="123"/>
    </row>
    <row r="375" spans="4:6" x14ac:dyDescent="0.25">
      <c r="D375" s="123"/>
      <c r="E375" s="123"/>
      <c r="F375" s="123"/>
    </row>
    <row r="376" spans="4:6" x14ac:dyDescent="0.25">
      <c r="D376" s="123"/>
      <c r="E376" s="123"/>
      <c r="F376" s="123"/>
    </row>
    <row r="377" spans="4:6" x14ac:dyDescent="0.25">
      <c r="D377" s="123"/>
      <c r="E377" s="123"/>
      <c r="F377" s="123"/>
    </row>
    <row r="378" spans="4:6" x14ac:dyDescent="0.25">
      <c r="D378" s="123"/>
      <c r="E378" s="123"/>
      <c r="F378" s="123"/>
    </row>
    <row r="379" spans="4:6" x14ac:dyDescent="0.25">
      <c r="D379" s="123"/>
      <c r="E379" s="123"/>
      <c r="F379" s="123"/>
    </row>
    <row r="380" spans="4:6" x14ac:dyDescent="0.25">
      <c r="D380" s="123"/>
      <c r="E380" s="123"/>
      <c r="F380" s="123"/>
    </row>
    <row r="381" spans="4:6" x14ac:dyDescent="0.25">
      <c r="D381" s="123"/>
      <c r="E381" s="123"/>
      <c r="F381" s="123"/>
    </row>
    <row r="382" spans="4:6" x14ac:dyDescent="0.25">
      <c r="D382" s="123"/>
      <c r="E382" s="123"/>
      <c r="F382" s="123"/>
    </row>
    <row r="383" spans="4:6" x14ac:dyDescent="0.25">
      <c r="D383" s="123"/>
      <c r="E383" s="123"/>
      <c r="F383" s="123"/>
    </row>
    <row r="384" spans="4:6" x14ac:dyDescent="0.25">
      <c r="D384" s="123"/>
      <c r="E384" s="123"/>
      <c r="F384" s="123"/>
    </row>
    <row r="385" spans="4:6" x14ac:dyDescent="0.25">
      <c r="D385" s="123"/>
      <c r="E385" s="123"/>
      <c r="F385" s="123"/>
    </row>
    <row r="386" spans="4:6" x14ac:dyDescent="0.25">
      <c r="D386" s="123"/>
      <c r="E386" s="123"/>
      <c r="F386" s="123"/>
    </row>
    <row r="387" spans="4:6" x14ac:dyDescent="0.25">
      <c r="D387" s="123"/>
      <c r="E387" s="123"/>
      <c r="F387" s="123"/>
    </row>
    <row r="388" spans="4:6" x14ac:dyDescent="0.25">
      <c r="D388" s="123"/>
      <c r="E388" s="123"/>
      <c r="F388" s="123"/>
    </row>
    <row r="389" spans="4:6" x14ac:dyDescent="0.25">
      <c r="D389" s="123"/>
      <c r="E389" s="123"/>
      <c r="F389" s="123"/>
    </row>
    <row r="390" spans="4:6" x14ac:dyDescent="0.25">
      <c r="D390" s="123"/>
      <c r="E390" s="123"/>
      <c r="F390" s="123"/>
    </row>
    <row r="391" spans="4:6" x14ac:dyDescent="0.25">
      <c r="D391" s="123"/>
      <c r="E391" s="123"/>
      <c r="F391" s="123"/>
    </row>
    <row r="392" spans="4:6" x14ac:dyDescent="0.25">
      <c r="D392" s="123"/>
      <c r="E392" s="123"/>
      <c r="F392" s="123"/>
    </row>
    <row r="393" spans="4:6" x14ac:dyDescent="0.25">
      <c r="D393" s="123"/>
      <c r="E393" s="123"/>
      <c r="F393" s="123"/>
    </row>
    <row r="394" spans="4:6" x14ac:dyDescent="0.25">
      <c r="D394" s="123"/>
      <c r="E394" s="123"/>
      <c r="F394" s="123"/>
    </row>
    <row r="395" spans="4:6" x14ac:dyDescent="0.25">
      <c r="D395" s="123"/>
      <c r="E395" s="123"/>
      <c r="F395" s="123"/>
    </row>
    <row r="396" spans="4:6" x14ac:dyDescent="0.25">
      <c r="D396" s="123"/>
      <c r="E396" s="123"/>
      <c r="F396" s="123"/>
    </row>
    <row r="397" spans="4:6" x14ac:dyDescent="0.25">
      <c r="D397" s="123"/>
      <c r="E397" s="123"/>
      <c r="F397" s="123"/>
    </row>
    <row r="398" spans="4:6" x14ac:dyDescent="0.25">
      <c r="D398" s="123"/>
      <c r="E398" s="123"/>
      <c r="F398" s="123"/>
    </row>
    <row r="399" spans="4:6" x14ac:dyDescent="0.25">
      <c r="D399" s="123"/>
      <c r="E399" s="123"/>
      <c r="F399" s="123"/>
    </row>
    <row r="400" spans="4:6" x14ac:dyDescent="0.25">
      <c r="D400" s="123"/>
      <c r="E400" s="123"/>
      <c r="F400" s="123"/>
    </row>
    <row r="401" spans="4:6" x14ac:dyDescent="0.25">
      <c r="D401" s="123"/>
      <c r="E401" s="123"/>
      <c r="F401" s="123"/>
    </row>
    <row r="402" spans="4:6" x14ac:dyDescent="0.25">
      <c r="D402" s="123"/>
      <c r="E402" s="123"/>
      <c r="F402" s="123"/>
    </row>
    <row r="403" spans="4:6" x14ac:dyDescent="0.25">
      <c r="D403" s="123"/>
      <c r="E403" s="123"/>
      <c r="F403" s="123"/>
    </row>
    <row r="404" spans="4:6" x14ac:dyDescent="0.25">
      <c r="D404" s="123"/>
      <c r="E404" s="123"/>
      <c r="F404" s="123"/>
    </row>
    <row r="405" spans="4:6" x14ac:dyDescent="0.25">
      <c r="D405" s="123"/>
      <c r="E405" s="123"/>
      <c r="F405" s="123"/>
    </row>
    <row r="406" spans="4:6" x14ac:dyDescent="0.25">
      <c r="D406" s="123"/>
      <c r="E406" s="123"/>
      <c r="F406" s="123"/>
    </row>
    <row r="407" spans="4:6" x14ac:dyDescent="0.25">
      <c r="D407" s="123"/>
      <c r="E407" s="123"/>
      <c r="F407" s="123"/>
    </row>
    <row r="408" spans="4:6" x14ac:dyDescent="0.25">
      <c r="D408" s="123"/>
      <c r="E408" s="123"/>
      <c r="F408" s="123"/>
    </row>
    <row r="409" spans="4:6" x14ac:dyDescent="0.25">
      <c r="D409" s="123"/>
      <c r="E409" s="123"/>
      <c r="F409" s="123"/>
    </row>
    <row r="410" spans="4:6" x14ac:dyDescent="0.25">
      <c r="D410" s="123"/>
      <c r="E410" s="123"/>
      <c r="F410" s="123"/>
    </row>
    <row r="411" spans="4:6" x14ac:dyDescent="0.25">
      <c r="D411" s="123"/>
      <c r="E411" s="123"/>
      <c r="F411" s="123"/>
    </row>
    <row r="412" spans="4:6" x14ac:dyDescent="0.25">
      <c r="D412" s="123"/>
      <c r="E412" s="123"/>
      <c r="F412" s="123"/>
    </row>
    <row r="413" spans="4:6" x14ac:dyDescent="0.25">
      <c r="D413" s="123"/>
      <c r="E413" s="123"/>
      <c r="F413" s="123"/>
    </row>
    <row r="414" spans="4:6" x14ac:dyDescent="0.25">
      <c r="D414" s="123"/>
      <c r="E414" s="123"/>
      <c r="F414" s="123"/>
    </row>
    <row r="415" spans="4:6" x14ac:dyDescent="0.25">
      <c r="D415" s="123"/>
      <c r="E415" s="123"/>
      <c r="F415" s="123"/>
    </row>
    <row r="416" spans="4:6" x14ac:dyDescent="0.25">
      <c r="D416" s="123"/>
      <c r="E416" s="123"/>
      <c r="F416" s="123"/>
    </row>
    <row r="417" spans="4:6" x14ac:dyDescent="0.25">
      <c r="D417" s="123"/>
      <c r="E417" s="123"/>
      <c r="F417" s="123"/>
    </row>
    <row r="418" spans="4:6" x14ac:dyDescent="0.25">
      <c r="D418" s="123"/>
      <c r="E418" s="123"/>
      <c r="F418" s="123"/>
    </row>
    <row r="419" spans="4:6" x14ac:dyDescent="0.25">
      <c r="D419" s="123"/>
      <c r="E419" s="123"/>
      <c r="F419" s="123"/>
    </row>
    <row r="420" spans="4:6" x14ac:dyDescent="0.25">
      <c r="D420" s="123"/>
      <c r="E420" s="123"/>
      <c r="F420" s="123"/>
    </row>
    <row r="421" spans="4:6" x14ac:dyDescent="0.25">
      <c r="D421" s="123"/>
      <c r="E421" s="123"/>
      <c r="F421" s="123"/>
    </row>
    <row r="422" spans="4:6" x14ac:dyDescent="0.25">
      <c r="D422" s="123"/>
      <c r="E422" s="123"/>
      <c r="F422" s="123"/>
    </row>
    <row r="423" spans="4:6" x14ac:dyDescent="0.25">
      <c r="D423" s="123"/>
      <c r="E423" s="123"/>
      <c r="F423" s="123"/>
    </row>
    <row r="424" spans="4:6" x14ac:dyDescent="0.25">
      <c r="D424" s="123"/>
      <c r="E424" s="123"/>
      <c r="F424" s="123"/>
    </row>
    <row r="425" spans="4:6" x14ac:dyDescent="0.25">
      <c r="D425" s="123"/>
      <c r="E425" s="123"/>
      <c r="F425" s="123"/>
    </row>
    <row r="426" spans="4:6" x14ac:dyDescent="0.25">
      <c r="D426" s="123"/>
      <c r="E426" s="123"/>
      <c r="F426" s="123"/>
    </row>
    <row r="427" spans="4:6" x14ac:dyDescent="0.25">
      <c r="D427" s="123"/>
      <c r="E427" s="123"/>
      <c r="F427" s="123"/>
    </row>
    <row r="428" spans="4:6" x14ac:dyDescent="0.25">
      <c r="D428" s="123"/>
      <c r="E428" s="123"/>
      <c r="F428" s="123"/>
    </row>
    <row r="429" spans="4:6" x14ac:dyDescent="0.25">
      <c r="D429" s="123"/>
      <c r="E429" s="123"/>
      <c r="F429" s="123"/>
    </row>
    <row r="430" spans="4:6" x14ac:dyDescent="0.25">
      <c r="D430" s="123"/>
      <c r="E430" s="123"/>
      <c r="F430" s="123"/>
    </row>
    <row r="431" spans="4:6" x14ac:dyDescent="0.25">
      <c r="D431" s="123"/>
      <c r="E431" s="123"/>
      <c r="F431" s="123"/>
    </row>
    <row r="432" spans="4:6" x14ac:dyDescent="0.25">
      <c r="D432" s="123"/>
      <c r="E432" s="123"/>
      <c r="F432" s="123"/>
    </row>
    <row r="433" spans="4:6" x14ac:dyDescent="0.25">
      <c r="D433" s="123"/>
      <c r="E433" s="123"/>
      <c r="F433" s="123"/>
    </row>
    <row r="434" spans="4:6" x14ac:dyDescent="0.25">
      <c r="D434" s="123"/>
      <c r="E434" s="123"/>
      <c r="F434" s="123"/>
    </row>
    <row r="435" spans="4:6" x14ac:dyDescent="0.25">
      <c r="D435" s="123"/>
      <c r="E435" s="123"/>
      <c r="F435" s="123"/>
    </row>
    <row r="436" spans="4:6" x14ac:dyDescent="0.25">
      <c r="D436" s="123"/>
      <c r="E436" s="123"/>
      <c r="F436" s="123"/>
    </row>
    <row r="437" spans="4:6" x14ac:dyDescent="0.25">
      <c r="D437" s="123"/>
      <c r="E437" s="123"/>
      <c r="F437" s="123"/>
    </row>
    <row r="438" spans="4:6" x14ac:dyDescent="0.25">
      <c r="D438" s="123"/>
      <c r="E438" s="123"/>
      <c r="F438" s="123"/>
    </row>
    <row r="439" spans="4:6" x14ac:dyDescent="0.25">
      <c r="D439" s="123"/>
      <c r="E439" s="123"/>
      <c r="F439" s="123"/>
    </row>
    <row r="440" spans="4:6" x14ac:dyDescent="0.25">
      <c r="D440" s="123"/>
      <c r="E440" s="123"/>
      <c r="F440" s="123"/>
    </row>
    <row r="441" spans="4:6" x14ac:dyDescent="0.25">
      <c r="D441" s="123"/>
      <c r="E441" s="123"/>
      <c r="F441" s="123"/>
    </row>
    <row r="442" spans="4:6" x14ac:dyDescent="0.25">
      <c r="D442" s="123"/>
      <c r="E442" s="123"/>
      <c r="F442" s="123"/>
    </row>
    <row r="443" spans="4:6" x14ac:dyDescent="0.25">
      <c r="D443" s="123"/>
      <c r="E443" s="123"/>
      <c r="F443" s="123"/>
    </row>
    <row r="444" spans="4:6" x14ac:dyDescent="0.25">
      <c r="D444" s="123"/>
      <c r="E444" s="123"/>
      <c r="F444" s="123"/>
    </row>
    <row r="445" spans="4:6" x14ac:dyDescent="0.25">
      <c r="D445" s="123"/>
      <c r="E445" s="123"/>
      <c r="F445" s="123"/>
    </row>
    <row r="446" spans="4:6" x14ac:dyDescent="0.25">
      <c r="D446" s="123"/>
      <c r="E446" s="123"/>
      <c r="F446" s="123"/>
    </row>
    <row r="447" spans="4:6" x14ac:dyDescent="0.25">
      <c r="D447" s="123"/>
      <c r="E447" s="123"/>
      <c r="F447" s="123"/>
    </row>
    <row r="448" spans="4:6" x14ac:dyDescent="0.25">
      <c r="D448" s="123"/>
      <c r="E448" s="123"/>
      <c r="F448" s="123"/>
    </row>
    <row r="449" spans="4:6" x14ac:dyDescent="0.25">
      <c r="D449" s="123"/>
      <c r="E449" s="123"/>
      <c r="F449" s="123"/>
    </row>
    <row r="450" spans="4:6" x14ac:dyDescent="0.25">
      <c r="D450" s="123"/>
      <c r="E450" s="123"/>
      <c r="F450" s="123"/>
    </row>
    <row r="451" spans="4:6" x14ac:dyDescent="0.25">
      <c r="D451" s="123"/>
      <c r="E451" s="123"/>
      <c r="F451" s="123"/>
    </row>
    <row r="452" spans="4:6" x14ac:dyDescent="0.25">
      <c r="D452" s="123"/>
      <c r="E452" s="123"/>
      <c r="F452" s="123"/>
    </row>
    <row r="453" spans="4:6" x14ac:dyDescent="0.25">
      <c r="D453" s="123"/>
      <c r="E453" s="123"/>
      <c r="F453" s="123"/>
    </row>
    <row r="454" spans="4:6" x14ac:dyDescent="0.25">
      <c r="D454" s="123"/>
      <c r="E454" s="123"/>
      <c r="F454" s="123"/>
    </row>
    <row r="455" spans="4:6" x14ac:dyDescent="0.25">
      <c r="D455" s="123"/>
      <c r="E455" s="123"/>
      <c r="F455" s="123"/>
    </row>
    <row r="456" spans="4:6" x14ac:dyDescent="0.25">
      <c r="D456" s="123"/>
      <c r="E456" s="123"/>
      <c r="F456" s="123"/>
    </row>
    <row r="457" spans="4:6" x14ac:dyDescent="0.25">
      <c r="D457" s="123"/>
      <c r="E457" s="123"/>
      <c r="F457" s="123"/>
    </row>
    <row r="458" spans="4:6" x14ac:dyDescent="0.25">
      <c r="D458" s="123"/>
      <c r="E458" s="123"/>
      <c r="F458" s="123"/>
    </row>
    <row r="459" spans="4:6" x14ac:dyDescent="0.25">
      <c r="D459" s="123"/>
      <c r="E459" s="123"/>
      <c r="F459" s="123"/>
    </row>
    <row r="460" spans="4:6" x14ac:dyDescent="0.25">
      <c r="D460" s="123"/>
      <c r="E460" s="123"/>
      <c r="F460" s="123"/>
    </row>
    <row r="461" spans="4:6" x14ac:dyDescent="0.25">
      <c r="D461" s="123"/>
      <c r="E461" s="123"/>
      <c r="F461" s="123"/>
    </row>
    <row r="462" spans="4:6" x14ac:dyDescent="0.25">
      <c r="D462" s="123"/>
      <c r="E462" s="123"/>
      <c r="F462" s="123"/>
    </row>
    <row r="463" spans="4:6" x14ac:dyDescent="0.25">
      <c r="D463" s="123"/>
      <c r="E463" s="123"/>
      <c r="F463" s="123"/>
    </row>
    <row r="464" spans="4:6" x14ac:dyDescent="0.25">
      <c r="D464" s="123"/>
      <c r="E464" s="123"/>
      <c r="F464" s="123"/>
    </row>
    <row r="465" spans="4:6" x14ac:dyDescent="0.25">
      <c r="D465" s="123"/>
      <c r="E465" s="123"/>
      <c r="F465" s="123"/>
    </row>
    <row r="466" spans="4:6" x14ac:dyDescent="0.25">
      <c r="D466" s="123"/>
      <c r="E466" s="123"/>
      <c r="F466" s="123"/>
    </row>
    <row r="467" spans="4:6" x14ac:dyDescent="0.25">
      <c r="D467" s="123"/>
      <c r="E467" s="123"/>
      <c r="F467" s="123"/>
    </row>
    <row r="468" spans="4:6" x14ac:dyDescent="0.25">
      <c r="D468" s="123"/>
      <c r="E468" s="123"/>
      <c r="F468" s="123"/>
    </row>
    <row r="469" spans="4:6" x14ac:dyDescent="0.25">
      <c r="D469" s="123"/>
      <c r="E469" s="123"/>
      <c r="F469" s="123"/>
    </row>
    <row r="470" spans="4:6" x14ac:dyDescent="0.25">
      <c r="D470" s="123"/>
      <c r="E470" s="123"/>
      <c r="F470" s="123"/>
    </row>
    <row r="471" spans="4:6" x14ac:dyDescent="0.25">
      <c r="D471" s="123"/>
      <c r="E471" s="123"/>
      <c r="F471" s="123"/>
    </row>
    <row r="472" spans="4:6" x14ac:dyDescent="0.25">
      <c r="D472" s="123"/>
      <c r="E472" s="123"/>
      <c r="F472" s="123"/>
    </row>
    <row r="473" spans="4:6" x14ac:dyDescent="0.25">
      <c r="D473" s="123"/>
      <c r="E473" s="123"/>
      <c r="F473" s="123"/>
    </row>
    <row r="474" spans="4:6" x14ac:dyDescent="0.25">
      <c r="D474" s="123"/>
      <c r="E474" s="123"/>
      <c r="F474" s="123"/>
    </row>
    <row r="475" spans="4:6" x14ac:dyDescent="0.25">
      <c r="D475" s="123"/>
      <c r="E475" s="123"/>
      <c r="F475" s="123"/>
    </row>
    <row r="476" spans="4:6" x14ac:dyDescent="0.25">
      <c r="D476" s="123"/>
      <c r="E476" s="123"/>
      <c r="F476" s="123"/>
    </row>
    <row r="477" spans="4:6" x14ac:dyDescent="0.25">
      <c r="D477" s="123"/>
      <c r="E477" s="123"/>
      <c r="F477" s="123"/>
    </row>
    <row r="478" spans="4:6" x14ac:dyDescent="0.25">
      <c r="D478" s="123"/>
      <c r="E478" s="123"/>
      <c r="F478" s="123"/>
    </row>
    <row r="479" spans="4:6" x14ac:dyDescent="0.25">
      <c r="D479" s="123"/>
      <c r="E479" s="123"/>
      <c r="F479" s="123"/>
    </row>
    <row r="480" spans="4:6" x14ac:dyDescent="0.25">
      <c r="D480" s="123"/>
      <c r="E480" s="123"/>
      <c r="F480" s="123"/>
    </row>
    <row r="481" spans="4:6" x14ac:dyDescent="0.25">
      <c r="D481" s="123"/>
      <c r="E481" s="123"/>
      <c r="F481" s="123"/>
    </row>
    <row r="482" spans="4:6" x14ac:dyDescent="0.25">
      <c r="D482" s="123"/>
      <c r="E482" s="123"/>
      <c r="F482" s="123"/>
    </row>
    <row r="483" spans="4:6" x14ac:dyDescent="0.25">
      <c r="D483" s="123"/>
      <c r="E483" s="123"/>
      <c r="F483" s="123"/>
    </row>
    <row r="484" spans="4:6" x14ac:dyDescent="0.25">
      <c r="D484" s="123"/>
      <c r="E484" s="123"/>
      <c r="F484" s="123"/>
    </row>
    <row r="485" spans="4:6" x14ac:dyDescent="0.25">
      <c r="D485" s="123"/>
      <c r="E485" s="123"/>
      <c r="F485" s="123"/>
    </row>
    <row r="486" spans="4:6" x14ac:dyDescent="0.25">
      <c r="D486" s="123"/>
      <c r="E486" s="123"/>
      <c r="F486" s="123"/>
    </row>
    <row r="487" spans="4:6" x14ac:dyDescent="0.25">
      <c r="D487" s="123"/>
      <c r="E487" s="123"/>
      <c r="F487" s="123"/>
    </row>
    <row r="488" spans="4:6" x14ac:dyDescent="0.25">
      <c r="D488" s="123"/>
      <c r="E488" s="123"/>
      <c r="F488" s="123"/>
    </row>
    <row r="489" spans="4:6" x14ac:dyDescent="0.25">
      <c r="D489" s="123"/>
      <c r="E489" s="123"/>
      <c r="F489" s="123"/>
    </row>
    <row r="490" spans="4:6" x14ac:dyDescent="0.25">
      <c r="D490" s="123"/>
      <c r="E490" s="123"/>
      <c r="F490" s="123"/>
    </row>
    <row r="491" spans="4:6" x14ac:dyDescent="0.25">
      <c r="D491" s="123"/>
      <c r="E491" s="123"/>
      <c r="F491" s="123"/>
    </row>
    <row r="492" spans="4:6" x14ac:dyDescent="0.25">
      <c r="D492" s="123"/>
      <c r="E492" s="123"/>
      <c r="F492" s="123"/>
    </row>
    <row r="493" spans="4:6" x14ac:dyDescent="0.25">
      <c r="D493" s="123"/>
      <c r="E493" s="123"/>
      <c r="F493" s="123"/>
    </row>
    <row r="494" spans="4:6" x14ac:dyDescent="0.25">
      <c r="D494" s="123"/>
      <c r="E494" s="123"/>
      <c r="F494" s="123"/>
    </row>
    <row r="495" spans="4:6" x14ac:dyDescent="0.25">
      <c r="D495" s="123"/>
      <c r="E495" s="123"/>
      <c r="F495" s="123"/>
    </row>
    <row r="496" spans="4:6" x14ac:dyDescent="0.25">
      <c r="D496" s="123"/>
      <c r="E496" s="123"/>
      <c r="F496" s="123"/>
    </row>
    <row r="497" spans="4:6" x14ac:dyDescent="0.25">
      <c r="D497" s="123"/>
      <c r="E497" s="123"/>
      <c r="F497" s="123"/>
    </row>
    <row r="498" spans="4:6" x14ac:dyDescent="0.25">
      <c r="D498" s="123"/>
      <c r="E498" s="123"/>
      <c r="F498" s="123"/>
    </row>
    <row r="499" spans="4:6" x14ac:dyDescent="0.25">
      <c r="D499" s="123"/>
      <c r="E499" s="123"/>
      <c r="F499" s="123"/>
    </row>
    <row r="500" spans="4:6" x14ac:dyDescent="0.25">
      <c r="D500" s="123"/>
      <c r="E500" s="123"/>
      <c r="F500" s="123"/>
    </row>
    <row r="501" spans="4:6" x14ac:dyDescent="0.25">
      <c r="D501" s="123"/>
      <c r="E501" s="123"/>
      <c r="F501" s="123"/>
    </row>
    <row r="502" spans="4:6" x14ac:dyDescent="0.25">
      <c r="D502" s="123"/>
      <c r="E502" s="123"/>
      <c r="F502" s="123"/>
    </row>
    <row r="503" spans="4:6" x14ac:dyDescent="0.25">
      <c r="D503" s="123"/>
      <c r="E503" s="123"/>
      <c r="F503" s="123"/>
    </row>
    <row r="504" spans="4:6" x14ac:dyDescent="0.25">
      <c r="D504" s="123"/>
      <c r="E504" s="123"/>
      <c r="F504" s="123"/>
    </row>
    <row r="505" spans="4:6" x14ac:dyDescent="0.25">
      <c r="D505" s="123"/>
      <c r="E505" s="123"/>
      <c r="F505" s="123"/>
    </row>
    <row r="506" spans="4:6" x14ac:dyDescent="0.25">
      <c r="D506" s="123"/>
      <c r="E506" s="123"/>
      <c r="F506" s="123"/>
    </row>
    <row r="507" spans="4:6" x14ac:dyDescent="0.25">
      <c r="D507" s="123"/>
      <c r="E507" s="123"/>
      <c r="F507" s="123"/>
    </row>
    <row r="508" spans="4:6" x14ac:dyDescent="0.25">
      <c r="D508" s="123"/>
      <c r="E508" s="123"/>
      <c r="F508" s="123"/>
    </row>
    <row r="509" spans="4:6" x14ac:dyDescent="0.25">
      <c r="D509" s="123"/>
      <c r="E509" s="123"/>
      <c r="F509" s="123"/>
    </row>
    <row r="510" spans="4:6" x14ac:dyDescent="0.25">
      <c r="D510" s="123"/>
      <c r="E510" s="123"/>
      <c r="F510" s="123"/>
    </row>
    <row r="511" spans="4:6" x14ac:dyDescent="0.25">
      <c r="D511" s="123"/>
      <c r="E511" s="123"/>
      <c r="F511" s="123"/>
    </row>
    <row r="512" spans="4:6" x14ac:dyDescent="0.25">
      <c r="D512" s="123"/>
      <c r="E512" s="123"/>
      <c r="F512" s="123"/>
    </row>
    <row r="513" spans="4:6" x14ac:dyDescent="0.25">
      <c r="D513" s="123"/>
      <c r="E513" s="123"/>
      <c r="F513" s="123"/>
    </row>
    <row r="514" spans="4:6" x14ac:dyDescent="0.25">
      <c r="D514" s="123"/>
      <c r="E514" s="123"/>
      <c r="F514" s="123"/>
    </row>
    <row r="515" spans="4:6" x14ac:dyDescent="0.25">
      <c r="D515" s="123"/>
      <c r="E515" s="123"/>
      <c r="F515" s="123"/>
    </row>
    <row r="516" spans="4:6" x14ac:dyDescent="0.25">
      <c r="D516" s="123"/>
      <c r="E516" s="123"/>
      <c r="F516" s="123"/>
    </row>
    <row r="517" spans="4:6" x14ac:dyDescent="0.25">
      <c r="D517" s="123"/>
      <c r="E517" s="123"/>
      <c r="F517" s="123"/>
    </row>
    <row r="518" spans="4:6" x14ac:dyDescent="0.25">
      <c r="D518" s="123"/>
      <c r="E518" s="123"/>
      <c r="F518" s="123"/>
    </row>
    <row r="519" spans="4:6" x14ac:dyDescent="0.25">
      <c r="D519" s="123"/>
      <c r="E519" s="123"/>
      <c r="F519" s="123"/>
    </row>
    <row r="520" spans="4:6" x14ac:dyDescent="0.25">
      <c r="D520" s="123"/>
      <c r="E520" s="123"/>
      <c r="F520" s="123"/>
    </row>
    <row r="521" spans="4:6" x14ac:dyDescent="0.25">
      <c r="D521" s="123"/>
      <c r="E521" s="123"/>
      <c r="F521" s="123"/>
    </row>
    <row r="522" spans="4:6" x14ac:dyDescent="0.25">
      <c r="D522" s="123"/>
      <c r="E522" s="123"/>
      <c r="F522" s="123"/>
    </row>
    <row r="523" spans="4:6" x14ac:dyDescent="0.25">
      <c r="D523" s="123"/>
      <c r="E523" s="123"/>
      <c r="F523" s="123"/>
    </row>
    <row r="524" spans="4:6" x14ac:dyDescent="0.25">
      <c r="D524" s="123"/>
      <c r="E524" s="123"/>
      <c r="F524" s="123"/>
    </row>
    <row r="525" spans="4:6" x14ac:dyDescent="0.25">
      <c r="D525" s="123"/>
      <c r="E525" s="123"/>
      <c r="F525" s="123"/>
    </row>
    <row r="526" spans="4:6" x14ac:dyDescent="0.25">
      <c r="D526" s="123"/>
      <c r="E526" s="123"/>
      <c r="F526" s="123"/>
    </row>
    <row r="527" spans="4:6" x14ac:dyDescent="0.25">
      <c r="D527" s="123"/>
      <c r="E527" s="123"/>
      <c r="F527" s="123"/>
    </row>
    <row r="528" spans="4:6" x14ac:dyDescent="0.25">
      <c r="D528" s="123"/>
      <c r="E528" s="123"/>
      <c r="F528" s="123"/>
    </row>
    <row r="529" spans="4:6" x14ac:dyDescent="0.25">
      <c r="D529" s="123"/>
      <c r="E529" s="123"/>
      <c r="F529" s="123"/>
    </row>
    <row r="530" spans="4:6" x14ac:dyDescent="0.25">
      <c r="D530" s="123"/>
      <c r="E530" s="123"/>
      <c r="F530" s="123"/>
    </row>
    <row r="531" spans="4:6" x14ac:dyDescent="0.25">
      <c r="D531" s="123"/>
      <c r="E531" s="123"/>
      <c r="F531" s="123"/>
    </row>
    <row r="532" spans="4:6" x14ac:dyDescent="0.25">
      <c r="D532" s="123"/>
      <c r="E532" s="123"/>
      <c r="F532" s="123"/>
    </row>
    <row r="533" spans="4:6" x14ac:dyDescent="0.25">
      <c r="D533" s="123"/>
      <c r="E533" s="123"/>
      <c r="F533" s="123"/>
    </row>
    <row r="534" spans="4:6" x14ac:dyDescent="0.25">
      <c r="D534" s="123"/>
      <c r="E534" s="123"/>
      <c r="F534" s="123"/>
    </row>
    <row r="535" spans="4:6" x14ac:dyDescent="0.25">
      <c r="D535" s="123"/>
      <c r="E535" s="123"/>
      <c r="F535" s="123"/>
    </row>
    <row r="536" spans="4:6" x14ac:dyDescent="0.25">
      <c r="D536" s="123"/>
      <c r="E536" s="123"/>
      <c r="F536" s="123"/>
    </row>
    <row r="537" spans="4:6" x14ac:dyDescent="0.25">
      <c r="D537" s="123"/>
      <c r="E537" s="123"/>
      <c r="F537" s="123"/>
    </row>
    <row r="538" spans="4:6" x14ac:dyDescent="0.25">
      <c r="D538" s="123"/>
      <c r="E538" s="123"/>
      <c r="F538" s="123"/>
    </row>
    <row r="539" spans="4:6" x14ac:dyDescent="0.25">
      <c r="D539" s="123"/>
      <c r="E539" s="123"/>
      <c r="F539" s="123"/>
    </row>
    <row r="540" spans="4:6" x14ac:dyDescent="0.25">
      <c r="D540" s="123"/>
      <c r="E540" s="123"/>
      <c r="F540" s="123"/>
    </row>
    <row r="541" spans="4:6" x14ac:dyDescent="0.25">
      <c r="D541" s="123"/>
      <c r="E541" s="123"/>
      <c r="F541" s="123"/>
    </row>
    <row r="542" spans="4:6" x14ac:dyDescent="0.25">
      <c r="D542" s="123"/>
      <c r="E542" s="123"/>
      <c r="F542" s="123"/>
    </row>
    <row r="543" spans="4:6" x14ac:dyDescent="0.25">
      <c r="D543" s="123"/>
      <c r="E543" s="123"/>
      <c r="F543" s="123"/>
    </row>
    <row r="544" spans="4:6" x14ac:dyDescent="0.25">
      <c r="D544" s="123"/>
      <c r="E544" s="123"/>
      <c r="F544" s="123"/>
    </row>
    <row r="545" spans="4:6" x14ac:dyDescent="0.25">
      <c r="D545" s="123"/>
      <c r="E545" s="123"/>
      <c r="F545" s="123"/>
    </row>
    <row r="546" spans="4:6" x14ac:dyDescent="0.25">
      <c r="D546" s="123"/>
      <c r="E546" s="123"/>
      <c r="F546" s="123"/>
    </row>
    <row r="547" spans="4:6" x14ac:dyDescent="0.25">
      <c r="D547" s="123"/>
      <c r="E547" s="123"/>
      <c r="F547" s="123"/>
    </row>
    <row r="548" spans="4:6" x14ac:dyDescent="0.25">
      <c r="D548" s="123"/>
      <c r="E548" s="123"/>
      <c r="F548" s="123"/>
    </row>
    <row r="549" spans="4:6" x14ac:dyDescent="0.25">
      <c r="D549" s="123"/>
      <c r="E549" s="123"/>
      <c r="F549" s="123"/>
    </row>
    <row r="550" spans="4:6" x14ac:dyDescent="0.25">
      <c r="D550" s="123"/>
      <c r="E550" s="123"/>
      <c r="F550" s="123"/>
    </row>
    <row r="551" spans="4:6" x14ac:dyDescent="0.25">
      <c r="D551" s="123"/>
      <c r="E551" s="123"/>
      <c r="F551" s="123"/>
    </row>
    <row r="552" spans="4:6" x14ac:dyDescent="0.25">
      <c r="D552" s="123"/>
      <c r="E552" s="123"/>
      <c r="F552" s="123"/>
    </row>
    <row r="553" spans="4:6" x14ac:dyDescent="0.25">
      <c r="D553" s="123"/>
      <c r="E553" s="123"/>
      <c r="F553" s="123"/>
    </row>
    <row r="554" spans="4:6" x14ac:dyDescent="0.25">
      <c r="D554" s="123"/>
      <c r="E554" s="123"/>
      <c r="F554" s="123"/>
    </row>
    <row r="555" spans="4:6" x14ac:dyDescent="0.25">
      <c r="D555" s="123"/>
      <c r="E555" s="123"/>
      <c r="F555" s="123"/>
    </row>
    <row r="556" spans="4:6" x14ac:dyDescent="0.25">
      <c r="D556" s="123"/>
      <c r="E556" s="123"/>
      <c r="F556" s="123"/>
    </row>
    <row r="557" spans="4:6" x14ac:dyDescent="0.25">
      <c r="D557" s="123"/>
      <c r="E557" s="123"/>
      <c r="F557" s="123"/>
    </row>
    <row r="558" spans="4:6" x14ac:dyDescent="0.25">
      <c r="D558" s="123"/>
      <c r="E558" s="123"/>
      <c r="F558" s="123"/>
    </row>
    <row r="559" spans="4:6" x14ac:dyDescent="0.25">
      <c r="D559" s="123"/>
      <c r="E559" s="123"/>
      <c r="F559" s="123"/>
    </row>
    <row r="560" spans="4:6" x14ac:dyDescent="0.25">
      <c r="D560" s="123"/>
      <c r="E560" s="123"/>
      <c r="F560" s="123"/>
    </row>
    <row r="561" spans="4:6" x14ac:dyDescent="0.25">
      <c r="D561" s="123"/>
      <c r="E561" s="123"/>
      <c r="F561" s="123"/>
    </row>
    <row r="562" spans="4:6" x14ac:dyDescent="0.25">
      <c r="D562" s="123"/>
      <c r="E562" s="123"/>
      <c r="F562" s="123"/>
    </row>
    <row r="563" spans="4:6" x14ac:dyDescent="0.25">
      <c r="D563" s="123"/>
      <c r="E563" s="123"/>
      <c r="F563" s="123"/>
    </row>
    <row r="564" spans="4:6" x14ac:dyDescent="0.25">
      <c r="D564" s="123"/>
      <c r="E564" s="123"/>
      <c r="F564" s="123"/>
    </row>
    <row r="565" spans="4:6" x14ac:dyDescent="0.25">
      <c r="D565" s="123"/>
      <c r="E565" s="123"/>
      <c r="F565" s="123"/>
    </row>
    <row r="566" spans="4:6" x14ac:dyDescent="0.25">
      <c r="D566" s="123"/>
      <c r="E566" s="123"/>
      <c r="F566" s="123"/>
    </row>
    <row r="567" spans="4:6" x14ac:dyDescent="0.25">
      <c r="D567" s="123"/>
      <c r="E567" s="123"/>
      <c r="F567" s="123"/>
    </row>
    <row r="568" spans="4:6" x14ac:dyDescent="0.25">
      <c r="D568" s="123"/>
      <c r="E568" s="123"/>
      <c r="F568" s="123"/>
    </row>
    <row r="569" spans="4:6" x14ac:dyDescent="0.25">
      <c r="D569" s="123"/>
      <c r="E569" s="123"/>
      <c r="F569" s="123"/>
    </row>
    <row r="570" spans="4:6" x14ac:dyDescent="0.25">
      <c r="D570" s="123"/>
      <c r="E570" s="123"/>
      <c r="F570" s="123"/>
    </row>
    <row r="571" spans="4:6" x14ac:dyDescent="0.25">
      <c r="D571" s="123"/>
      <c r="E571" s="123"/>
      <c r="F571" s="123"/>
    </row>
    <row r="572" spans="4:6" x14ac:dyDescent="0.25">
      <c r="D572" s="123"/>
      <c r="E572" s="123"/>
      <c r="F572" s="123"/>
    </row>
    <row r="573" spans="4:6" x14ac:dyDescent="0.25">
      <c r="D573" s="123"/>
      <c r="E573" s="123"/>
      <c r="F573" s="123"/>
    </row>
    <row r="574" spans="4:6" x14ac:dyDescent="0.25">
      <c r="D574" s="123"/>
      <c r="E574" s="123"/>
      <c r="F574" s="123"/>
    </row>
    <row r="575" spans="4:6" x14ac:dyDescent="0.25">
      <c r="D575" s="123"/>
      <c r="E575" s="123"/>
      <c r="F575" s="123"/>
    </row>
    <row r="576" spans="4:6" x14ac:dyDescent="0.25">
      <c r="D576" s="123"/>
      <c r="E576" s="123"/>
      <c r="F576" s="123"/>
    </row>
    <row r="577" spans="4:6" x14ac:dyDescent="0.25">
      <c r="D577" s="123"/>
      <c r="E577" s="123"/>
      <c r="F577" s="123"/>
    </row>
    <row r="578" spans="4:6" x14ac:dyDescent="0.25">
      <c r="D578" s="123"/>
      <c r="E578" s="123"/>
      <c r="F578" s="123"/>
    </row>
    <row r="579" spans="4:6" x14ac:dyDescent="0.25">
      <c r="D579" s="123"/>
      <c r="E579" s="123"/>
      <c r="F579" s="123"/>
    </row>
    <row r="580" spans="4:6" x14ac:dyDescent="0.25">
      <c r="D580" s="123"/>
      <c r="E580" s="123"/>
      <c r="F580" s="123"/>
    </row>
    <row r="581" spans="4:6" x14ac:dyDescent="0.25">
      <c r="D581" s="123"/>
      <c r="E581" s="123"/>
      <c r="F581" s="123"/>
    </row>
    <row r="582" spans="4:6" x14ac:dyDescent="0.25">
      <c r="D582" s="123"/>
      <c r="E582" s="123"/>
      <c r="F582" s="123"/>
    </row>
    <row r="583" spans="4:6" x14ac:dyDescent="0.25">
      <c r="D583" s="123"/>
      <c r="E583" s="123"/>
      <c r="F583" s="123"/>
    </row>
    <row r="584" spans="4:6" x14ac:dyDescent="0.25">
      <c r="D584" s="123"/>
      <c r="E584" s="123"/>
      <c r="F584" s="123"/>
    </row>
    <row r="585" spans="4:6" x14ac:dyDescent="0.25">
      <c r="D585" s="123"/>
      <c r="E585" s="123"/>
      <c r="F585" s="123"/>
    </row>
    <row r="586" spans="4:6" x14ac:dyDescent="0.25">
      <c r="D586" s="123"/>
      <c r="E586" s="123"/>
      <c r="F586" s="123"/>
    </row>
    <row r="587" spans="4:6" x14ac:dyDescent="0.25">
      <c r="D587" s="123"/>
      <c r="E587" s="123"/>
      <c r="F587" s="123"/>
    </row>
    <row r="588" spans="4:6" x14ac:dyDescent="0.25">
      <c r="D588" s="123"/>
      <c r="E588" s="123"/>
      <c r="F588" s="123"/>
    </row>
    <row r="589" spans="4:6" x14ac:dyDescent="0.25">
      <c r="D589" s="123"/>
      <c r="E589" s="123"/>
      <c r="F589" s="123"/>
    </row>
    <row r="590" spans="4:6" x14ac:dyDescent="0.25">
      <c r="D590" s="123"/>
      <c r="E590" s="123"/>
      <c r="F590" s="123"/>
    </row>
    <row r="591" spans="4:6" x14ac:dyDescent="0.25">
      <c r="D591" s="123"/>
      <c r="E591" s="123"/>
      <c r="F591" s="123"/>
    </row>
    <row r="592" spans="4:6" x14ac:dyDescent="0.25">
      <c r="D592" s="123"/>
      <c r="E592" s="123"/>
      <c r="F592" s="123"/>
    </row>
    <row r="593" spans="4:6" x14ac:dyDescent="0.25">
      <c r="D593" s="123"/>
      <c r="E593" s="123"/>
      <c r="F593" s="123"/>
    </row>
    <row r="594" spans="4:6" x14ac:dyDescent="0.25">
      <c r="D594" s="123"/>
      <c r="E594" s="123"/>
      <c r="F594" s="123"/>
    </row>
    <row r="595" spans="4:6" x14ac:dyDescent="0.25">
      <c r="D595" s="123"/>
      <c r="E595" s="123"/>
      <c r="F595" s="123"/>
    </row>
    <row r="596" spans="4:6" x14ac:dyDescent="0.25">
      <c r="D596" s="123"/>
      <c r="E596" s="123"/>
      <c r="F596" s="123"/>
    </row>
    <row r="597" spans="4:6" x14ac:dyDescent="0.25">
      <c r="D597" s="123"/>
      <c r="E597" s="123"/>
      <c r="F597" s="123"/>
    </row>
    <row r="598" spans="4:6" x14ac:dyDescent="0.25">
      <c r="D598" s="123"/>
      <c r="E598" s="123"/>
      <c r="F598" s="123"/>
    </row>
    <row r="599" spans="4:6" x14ac:dyDescent="0.25">
      <c r="D599" s="123"/>
      <c r="E599" s="123"/>
      <c r="F599" s="123"/>
    </row>
    <row r="600" spans="4:6" x14ac:dyDescent="0.25">
      <c r="D600" s="123"/>
      <c r="E600" s="123"/>
      <c r="F600" s="123"/>
    </row>
    <row r="601" spans="4:6" x14ac:dyDescent="0.25">
      <c r="D601" s="123"/>
      <c r="E601" s="123"/>
      <c r="F601" s="123"/>
    </row>
    <row r="602" spans="4:6" x14ac:dyDescent="0.25">
      <c r="D602" s="123"/>
      <c r="E602" s="123"/>
      <c r="F602" s="123"/>
    </row>
    <row r="603" spans="4:6" x14ac:dyDescent="0.25">
      <c r="D603" s="123"/>
      <c r="E603" s="123"/>
      <c r="F603" s="123"/>
    </row>
    <row r="604" spans="4:6" x14ac:dyDescent="0.25">
      <c r="D604" s="123"/>
      <c r="E604" s="123"/>
      <c r="F604" s="123"/>
    </row>
    <row r="605" spans="4:6" x14ac:dyDescent="0.25">
      <c r="D605" s="123"/>
      <c r="E605" s="123"/>
      <c r="F605" s="123"/>
    </row>
    <row r="606" spans="4:6" x14ac:dyDescent="0.25">
      <c r="D606" s="123"/>
      <c r="E606" s="123"/>
      <c r="F606" s="123"/>
    </row>
    <row r="607" spans="4:6" x14ac:dyDescent="0.25">
      <c r="D607" s="123"/>
      <c r="E607" s="123"/>
      <c r="F607" s="123"/>
    </row>
    <row r="608" spans="4:6" x14ac:dyDescent="0.25">
      <c r="D608" s="123"/>
      <c r="E608" s="123"/>
      <c r="F608" s="123"/>
    </row>
    <row r="609" spans="4:6" x14ac:dyDescent="0.25">
      <c r="D609" s="123"/>
      <c r="E609" s="123"/>
      <c r="F609" s="123"/>
    </row>
    <row r="610" spans="4:6" x14ac:dyDescent="0.25">
      <c r="D610" s="123"/>
      <c r="E610" s="123"/>
      <c r="F610" s="123"/>
    </row>
    <row r="611" spans="4:6" x14ac:dyDescent="0.25">
      <c r="D611" s="123"/>
      <c r="E611" s="123"/>
      <c r="F611" s="123"/>
    </row>
    <row r="612" spans="4:6" x14ac:dyDescent="0.25">
      <c r="D612" s="123"/>
      <c r="E612" s="123"/>
      <c r="F612" s="123"/>
    </row>
    <row r="613" spans="4:6" x14ac:dyDescent="0.25">
      <c r="D613" s="123"/>
      <c r="E613" s="123"/>
      <c r="F613" s="123"/>
    </row>
    <row r="614" spans="4:6" x14ac:dyDescent="0.25">
      <c r="D614" s="123"/>
      <c r="E614" s="123"/>
      <c r="F614" s="123"/>
    </row>
    <row r="615" spans="4:6" x14ac:dyDescent="0.25">
      <c r="D615" s="123"/>
      <c r="E615" s="123"/>
      <c r="F615" s="123"/>
    </row>
    <row r="616" spans="4:6" x14ac:dyDescent="0.25">
      <c r="D616" s="123"/>
      <c r="E616" s="123"/>
      <c r="F616" s="123"/>
    </row>
    <row r="617" spans="4:6" x14ac:dyDescent="0.25">
      <c r="D617" s="123"/>
      <c r="E617" s="123"/>
      <c r="F617" s="123"/>
    </row>
    <row r="618" spans="4:6" x14ac:dyDescent="0.25">
      <c r="D618" s="123"/>
      <c r="E618" s="123"/>
      <c r="F618" s="123"/>
    </row>
    <row r="619" spans="4:6" x14ac:dyDescent="0.25">
      <c r="D619" s="123"/>
      <c r="E619" s="123"/>
      <c r="F619" s="123"/>
    </row>
    <row r="620" spans="4:6" x14ac:dyDescent="0.25">
      <c r="D620" s="123"/>
      <c r="E620" s="123"/>
      <c r="F620" s="123"/>
    </row>
    <row r="621" spans="4:6" x14ac:dyDescent="0.25">
      <c r="D621" s="123"/>
      <c r="E621" s="123"/>
      <c r="F621" s="123"/>
    </row>
    <row r="622" spans="4:6" x14ac:dyDescent="0.25">
      <c r="D622" s="123"/>
      <c r="E622" s="123"/>
      <c r="F622" s="123"/>
    </row>
    <row r="623" spans="4:6" x14ac:dyDescent="0.25">
      <c r="D623" s="123"/>
      <c r="E623" s="123"/>
      <c r="F623" s="123"/>
    </row>
    <row r="624" spans="4:6" x14ac:dyDescent="0.25">
      <c r="D624" s="123"/>
      <c r="E624" s="123"/>
      <c r="F624" s="123"/>
    </row>
    <row r="625" spans="4:6" x14ac:dyDescent="0.25">
      <c r="D625" s="123"/>
      <c r="E625" s="123"/>
      <c r="F625" s="123"/>
    </row>
    <row r="626" spans="4:6" x14ac:dyDescent="0.25">
      <c r="D626" s="123"/>
      <c r="E626" s="123"/>
      <c r="F626" s="123"/>
    </row>
    <row r="627" spans="4:6" x14ac:dyDescent="0.25">
      <c r="D627" s="123"/>
      <c r="E627" s="123"/>
      <c r="F627" s="123"/>
    </row>
    <row r="628" spans="4:6" x14ac:dyDescent="0.25">
      <c r="D628" s="123"/>
      <c r="E628" s="123"/>
      <c r="F628" s="123"/>
    </row>
    <row r="629" spans="4:6" x14ac:dyDescent="0.25">
      <c r="D629" s="123"/>
      <c r="E629" s="123"/>
      <c r="F629" s="123"/>
    </row>
    <row r="630" spans="4:6" x14ac:dyDescent="0.25">
      <c r="D630" s="123"/>
      <c r="E630" s="123"/>
      <c r="F630" s="123"/>
    </row>
    <row r="631" spans="4:6" x14ac:dyDescent="0.25">
      <c r="D631" s="123"/>
      <c r="E631" s="123"/>
      <c r="F631" s="123"/>
    </row>
    <row r="632" spans="4:6" x14ac:dyDescent="0.25">
      <c r="D632" s="123"/>
      <c r="E632" s="123"/>
      <c r="F632" s="123"/>
    </row>
    <row r="633" spans="4:6" x14ac:dyDescent="0.25">
      <c r="D633" s="123"/>
      <c r="E633" s="123"/>
      <c r="F633" s="123"/>
    </row>
    <row r="634" spans="4:6" x14ac:dyDescent="0.25">
      <c r="D634" s="123"/>
      <c r="E634" s="123"/>
      <c r="F634" s="123"/>
    </row>
    <row r="635" spans="4:6" x14ac:dyDescent="0.25">
      <c r="D635" s="123"/>
      <c r="E635" s="123"/>
      <c r="F635" s="123"/>
    </row>
    <row r="636" spans="4:6" x14ac:dyDescent="0.25">
      <c r="D636" s="123"/>
      <c r="E636" s="123"/>
      <c r="F636" s="123"/>
    </row>
    <row r="637" spans="4:6" x14ac:dyDescent="0.25">
      <c r="D637" s="123"/>
      <c r="E637" s="123"/>
      <c r="F637" s="123"/>
    </row>
    <row r="638" spans="4:6" x14ac:dyDescent="0.25">
      <c r="D638" s="123"/>
      <c r="E638" s="123"/>
      <c r="F638" s="123"/>
    </row>
    <row r="639" spans="4:6" x14ac:dyDescent="0.25">
      <c r="D639" s="123"/>
      <c r="E639" s="123"/>
      <c r="F639" s="123"/>
    </row>
    <row r="640" spans="4:6" x14ac:dyDescent="0.25">
      <c r="D640" s="123"/>
      <c r="E640" s="123"/>
      <c r="F640" s="123"/>
    </row>
    <row r="641" spans="4:6" x14ac:dyDescent="0.25">
      <c r="D641" s="123"/>
      <c r="E641" s="123"/>
      <c r="F641" s="123"/>
    </row>
    <row r="642" spans="4:6" x14ac:dyDescent="0.25">
      <c r="D642" s="123"/>
      <c r="E642" s="123"/>
      <c r="F642" s="123"/>
    </row>
    <row r="643" spans="4:6" x14ac:dyDescent="0.25">
      <c r="D643" s="123"/>
      <c r="E643" s="123"/>
      <c r="F643" s="123"/>
    </row>
    <row r="644" spans="4:6" x14ac:dyDescent="0.25">
      <c r="D644" s="123"/>
      <c r="E644" s="123"/>
      <c r="F644" s="123"/>
    </row>
    <row r="645" spans="4:6" x14ac:dyDescent="0.25">
      <c r="D645" s="123"/>
      <c r="E645" s="123"/>
      <c r="F645" s="123"/>
    </row>
    <row r="646" spans="4:6" x14ac:dyDescent="0.25">
      <c r="D646" s="123"/>
      <c r="E646" s="123"/>
      <c r="F646" s="123"/>
    </row>
    <row r="647" spans="4:6" x14ac:dyDescent="0.25">
      <c r="D647" s="123"/>
      <c r="E647" s="123"/>
      <c r="F647" s="123"/>
    </row>
    <row r="648" spans="4:6" x14ac:dyDescent="0.25">
      <c r="D648" s="123"/>
      <c r="E648" s="123"/>
      <c r="F648" s="123"/>
    </row>
    <row r="649" spans="4:6" x14ac:dyDescent="0.25">
      <c r="D649" s="123"/>
      <c r="E649" s="123"/>
      <c r="F649" s="123"/>
    </row>
    <row r="650" spans="4:6" x14ac:dyDescent="0.25">
      <c r="D650" s="123"/>
      <c r="E650" s="123"/>
      <c r="F650" s="123"/>
    </row>
    <row r="651" spans="4:6" x14ac:dyDescent="0.25">
      <c r="D651" s="123"/>
      <c r="E651" s="123"/>
      <c r="F651" s="123"/>
    </row>
    <row r="652" spans="4:6" x14ac:dyDescent="0.25">
      <c r="D652" s="123"/>
      <c r="E652" s="123"/>
      <c r="F652" s="123"/>
    </row>
    <row r="653" spans="4:6" x14ac:dyDescent="0.25">
      <c r="D653" s="123"/>
      <c r="E653" s="123"/>
      <c r="F653" s="123"/>
    </row>
    <row r="654" spans="4:6" x14ac:dyDescent="0.25">
      <c r="D654" s="123"/>
      <c r="E654" s="123"/>
      <c r="F654" s="123"/>
    </row>
    <row r="655" spans="4:6" x14ac:dyDescent="0.25">
      <c r="D655" s="123"/>
      <c r="E655" s="123"/>
      <c r="F655" s="123"/>
    </row>
    <row r="656" spans="4:6" x14ac:dyDescent="0.25">
      <c r="D656" s="123"/>
      <c r="E656" s="123"/>
      <c r="F656" s="123"/>
    </row>
    <row r="657" spans="4:6" x14ac:dyDescent="0.25">
      <c r="D657" s="123"/>
      <c r="E657" s="123"/>
      <c r="F657" s="123"/>
    </row>
    <row r="658" spans="4:6" x14ac:dyDescent="0.25">
      <c r="D658" s="123"/>
      <c r="E658" s="123"/>
      <c r="F658" s="123"/>
    </row>
    <row r="659" spans="4:6" x14ac:dyDescent="0.25">
      <c r="D659" s="123"/>
      <c r="E659" s="123"/>
      <c r="F659" s="123"/>
    </row>
    <row r="660" spans="4:6" x14ac:dyDescent="0.25">
      <c r="D660" s="123"/>
      <c r="E660" s="123"/>
      <c r="F660" s="123"/>
    </row>
    <row r="661" spans="4:6" x14ac:dyDescent="0.25">
      <c r="D661" s="123"/>
      <c r="E661" s="123"/>
      <c r="F661" s="123"/>
    </row>
    <row r="662" spans="4:6" x14ac:dyDescent="0.25">
      <c r="D662" s="123"/>
      <c r="E662" s="123"/>
      <c r="F662" s="123"/>
    </row>
    <row r="663" spans="4:6" x14ac:dyDescent="0.25">
      <c r="D663" s="123"/>
      <c r="E663" s="123"/>
      <c r="F663" s="123"/>
    </row>
    <row r="664" spans="4:6" x14ac:dyDescent="0.25">
      <c r="D664" s="123"/>
      <c r="E664" s="123"/>
      <c r="F664" s="123"/>
    </row>
    <row r="665" spans="4:6" x14ac:dyDescent="0.25">
      <c r="D665" s="123"/>
      <c r="E665" s="123"/>
      <c r="F665" s="123"/>
    </row>
    <row r="666" spans="4:6" x14ac:dyDescent="0.25">
      <c r="D666" s="123"/>
      <c r="E666" s="123"/>
      <c r="F666" s="123"/>
    </row>
    <row r="667" spans="4:6" x14ac:dyDescent="0.25">
      <c r="D667" s="123"/>
      <c r="E667" s="123"/>
      <c r="F667" s="123"/>
    </row>
    <row r="668" spans="4:6" x14ac:dyDescent="0.25">
      <c r="D668" s="123"/>
      <c r="E668" s="123"/>
      <c r="F668" s="123"/>
    </row>
    <row r="669" spans="4:6" x14ac:dyDescent="0.25">
      <c r="D669" s="123"/>
      <c r="E669" s="123"/>
      <c r="F669" s="123"/>
    </row>
    <row r="670" spans="4:6" x14ac:dyDescent="0.25">
      <c r="D670" s="123"/>
      <c r="E670" s="123"/>
      <c r="F670" s="123"/>
    </row>
    <row r="671" spans="4:6" x14ac:dyDescent="0.25">
      <c r="D671" s="123"/>
      <c r="E671" s="123"/>
      <c r="F671" s="123"/>
    </row>
    <row r="672" spans="4:6" x14ac:dyDescent="0.25">
      <c r="D672" s="123"/>
      <c r="E672" s="123"/>
      <c r="F672" s="123"/>
    </row>
    <row r="673" spans="4:6" x14ac:dyDescent="0.25">
      <c r="D673" s="123"/>
      <c r="E673" s="123"/>
      <c r="F673" s="123"/>
    </row>
    <row r="674" spans="4:6" x14ac:dyDescent="0.25">
      <c r="D674" s="123"/>
      <c r="E674" s="123"/>
      <c r="F674" s="123"/>
    </row>
    <row r="675" spans="4:6" x14ac:dyDescent="0.25">
      <c r="D675" s="123"/>
      <c r="E675" s="123"/>
      <c r="F675" s="123"/>
    </row>
    <row r="676" spans="4:6" x14ac:dyDescent="0.25">
      <c r="D676" s="123"/>
      <c r="E676" s="123"/>
      <c r="F676" s="123"/>
    </row>
    <row r="677" spans="4:6" x14ac:dyDescent="0.25">
      <c r="D677" s="123"/>
      <c r="E677" s="123"/>
      <c r="F677" s="123"/>
    </row>
    <row r="678" spans="4:6" x14ac:dyDescent="0.25">
      <c r="D678" s="123"/>
      <c r="E678" s="123"/>
      <c r="F678" s="123"/>
    </row>
    <row r="679" spans="4:6" x14ac:dyDescent="0.25">
      <c r="D679" s="123"/>
      <c r="E679" s="123"/>
      <c r="F679" s="123"/>
    </row>
    <row r="680" spans="4:6" x14ac:dyDescent="0.25">
      <c r="D680" s="123"/>
      <c r="E680" s="123"/>
      <c r="F680" s="123"/>
    </row>
    <row r="681" spans="4:6" x14ac:dyDescent="0.25">
      <c r="D681" s="123"/>
      <c r="E681" s="123"/>
      <c r="F681" s="123"/>
    </row>
    <row r="682" spans="4:6" x14ac:dyDescent="0.25">
      <c r="D682" s="123"/>
      <c r="E682" s="123"/>
      <c r="F682" s="123"/>
    </row>
    <row r="683" spans="4:6" x14ac:dyDescent="0.25">
      <c r="D683" s="123"/>
      <c r="E683" s="123"/>
      <c r="F683" s="123"/>
    </row>
    <row r="684" spans="4:6" x14ac:dyDescent="0.25">
      <c r="D684" s="123"/>
      <c r="E684" s="123"/>
      <c r="F684" s="123"/>
    </row>
    <row r="685" spans="4:6" x14ac:dyDescent="0.25">
      <c r="D685" s="123"/>
      <c r="E685" s="123"/>
      <c r="F685" s="123"/>
    </row>
    <row r="686" spans="4:6" x14ac:dyDescent="0.25">
      <c r="D686" s="123"/>
      <c r="E686" s="123"/>
      <c r="F686" s="123"/>
    </row>
    <row r="687" spans="4:6" x14ac:dyDescent="0.25">
      <c r="D687" s="123"/>
      <c r="E687" s="123"/>
      <c r="F687" s="123"/>
    </row>
    <row r="688" spans="4:6" x14ac:dyDescent="0.25">
      <c r="D688" s="123"/>
      <c r="E688" s="123"/>
      <c r="F688" s="123"/>
    </row>
    <row r="689" spans="4:6" x14ac:dyDescent="0.25">
      <c r="D689" s="123"/>
      <c r="E689" s="123"/>
      <c r="F689" s="123"/>
    </row>
    <row r="690" spans="4:6" x14ac:dyDescent="0.25">
      <c r="D690" s="123"/>
      <c r="E690" s="123"/>
      <c r="F690" s="123"/>
    </row>
    <row r="691" spans="4:6" x14ac:dyDescent="0.25">
      <c r="D691" s="123"/>
      <c r="E691" s="123"/>
      <c r="F691" s="123"/>
    </row>
    <row r="692" spans="4:6" x14ac:dyDescent="0.25">
      <c r="D692" s="123"/>
      <c r="E692" s="123"/>
      <c r="F692" s="123"/>
    </row>
    <row r="693" spans="4:6" x14ac:dyDescent="0.25">
      <c r="D693" s="123"/>
      <c r="E693" s="123"/>
      <c r="F693" s="123"/>
    </row>
    <row r="694" spans="4:6" x14ac:dyDescent="0.25">
      <c r="D694" s="123"/>
      <c r="E694" s="123"/>
      <c r="F694" s="123"/>
    </row>
    <row r="695" spans="4:6" x14ac:dyDescent="0.25">
      <c r="D695" s="123"/>
      <c r="E695" s="123"/>
      <c r="F695" s="123"/>
    </row>
    <row r="696" spans="4:6" x14ac:dyDescent="0.25">
      <c r="D696" s="123"/>
      <c r="E696" s="123"/>
      <c r="F696" s="123"/>
    </row>
    <row r="697" spans="4:6" x14ac:dyDescent="0.25">
      <c r="D697" s="123"/>
      <c r="E697" s="123"/>
      <c r="F697" s="123"/>
    </row>
    <row r="698" spans="4:6" x14ac:dyDescent="0.25">
      <c r="D698" s="123"/>
      <c r="E698" s="123"/>
      <c r="F698" s="123"/>
    </row>
    <row r="699" spans="4:6" x14ac:dyDescent="0.25">
      <c r="D699" s="123"/>
      <c r="E699" s="123"/>
      <c r="F699" s="123"/>
    </row>
    <row r="700" spans="4:6" x14ac:dyDescent="0.25">
      <c r="D700" s="123"/>
      <c r="E700" s="123"/>
      <c r="F700" s="123"/>
    </row>
    <row r="701" spans="4:6" x14ac:dyDescent="0.25">
      <c r="D701" s="123"/>
      <c r="E701" s="123"/>
      <c r="F701" s="123"/>
    </row>
    <row r="702" spans="4:6" x14ac:dyDescent="0.25">
      <c r="D702" s="123"/>
      <c r="E702" s="123"/>
      <c r="F702" s="123"/>
    </row>
    <row r="703" spans="4:6" x14ac:dyDescent="0.25">
      <c r="D703" s="123"/>
      <c r="E703" s="123"/>
      <c r="F703" s="123"/>
    </row>
    <row r="704" spans="4:6" x14ac:dyDescent="0.25">
      <c r="D704" s="123"/>
      <c r="E704" s="123"/>
      <c r="F704" s="123"/>
    </row>
    <row r="705" spans="4:6" x14ac:dyDescent="0.25">
      <c r="D705" s="123"/>
      <c r="E705" s="123"/>
      <c r="F705" s="123"/>
    </row>
    <row r="706" spans="4:6" x14ac:dyDescent="0.25">
      <c r="D706" s="123"/>
      <c r="E706" s="123"/>
      <c r="F706" s="123"/>
    </row>
    <row r="707" spans="4:6" x14ac:dyDescent="0.25">
      <c r="D707" s="123"/>
      <c r="E707" s="123"/>
      <c r="F707" s="123"/>
    </row>
    <row r="708" spans="4:6" x14ac:dyDescent="0.25">
      <c r="D708" s="123"/>
      <c r="E708" s="123"/>
      <c r="F708" s="123"/>
    </row>
    <row r="709" spans="4:6" x14ac:dyDescent="0.25">
      <c r="D709" s="123"/>
      <c r="E709" s="123"/>
      <c r="F709" s="123"/>
    </row>
    <row r="710" spans="4:6" x14ac:dyDescent="0.25">
      <c r="D710" s="123"/>
      <c r="E710" s="123"/>
      <c r="F710" s="123"/>
    </row>
    <row r="711" spans="4:6" x14ac:dyDescent="0.25">
      <c r="D711" s="123"/>
      <c r="E711" s="123"/>
      <c r="F711" s="123"/>
    </row>
    <row r="712" spans="4:6" x14ac:dyDescent="0.25">
      <c r="D712" s="123"/>
      <c r="E712" s="123"/>
      <c r="F712" s="123"/>
    </row>
    <row r="713" spans="4:6" x14ac:dyDescent="0.25">
      <c r="D713" s="123"/>
      <c r="E713" s="123"/>
      <c r="F713" s="123"/>
    </row>
    <row r="714" spans="4:6" x14ac:dyDescent="0.25">
      <c r="D714" s="123"/>
      <c r="E714" s="123"/>
      <c r="F714" s="123"/>
    </row>
    <row r="715" spans="4:6" x14ac:dyDescent="0.25">
      <c r="D715" s="123"/>
      <c r="E715" s="123"/>
      <c r="F715" s="123"/>
    </row>
    <row r="716" spans="4:6" x14ac:dyDescent="0.25">
      <c r="D716" s="123"/>
      <c r="E716" s="123"/>
      <c r="F716" s="123"/>
    </row>
    <row r="717" spans="4:6" x14ac:dyDescent="0.25">
      <c r="D717" s="123"/>
      <c r="E717" s="123"/>
      <c r="F717" s="123"/>
    </row>
    <row r="718" spans="4:6" x14ac:dyDescent="0.25">
      <c r="D718" s="123"/>
      <c r="E718" s="123"/>
      <c r="F718" s="123"/>
    </row>
    <row r="719" spans="4:6" x14ac:dyDescent="0.25">
      <c r="D719" s="123"/>
      <c r="E719" s="123"/>
      <c r="F719" s="123"/>
    </row>
    <row r="720" spans="4:6" x14ac:dyDescent="0.25">
      <c r="D720" s="123"/>
      <c r="E720" s="123"/>
      <c r="F720" s="123"/>
    </row>
    <row r="721" spans="4:6" x14ac:dyDescent="0.25">
      <c r="D721" s="123"/>
      <c r="E721" s="123"/>
      <c r="F721" s="123"/>
    </row>
    <row r="722" spans="4:6" x14ac:dyDescent="0.25">
      <c r="D722" s="123"/>
      <c r="E722" s="123"/>
      <c r="F722" s="123"/>
    </row>
    <row r="723" spans="4:6" x14ac:dyDescent="0.25">
      <c r="D723" s="123"/>
      <c r="E723" s="123"/>
      <c r="F723" s="123"/>
    </row>
    <row r="724" spans="4:6" x14ac:dyDescent="0.25">
      <c r="D724" s="123"/>
      <c r="E724" s="123"/>
      <c r="F724" s="123"/>
    </row>
    <row r="725" spans="4:6" x14ac:dyDescent="0.25">
      <c r="D725" s="123"/>
      <c r="E725" s="123"/>
      <c r="F725" s="123"/>
    </row>
    <row r="726" spans="4:6" x14ac:dyDescent="0.25">
      <c r="D726" s="123"/>
      <c r="E726" s="123"/>
      <c r="F726" s="123"/>
    </row>
    <row r="727" spans="4:6" x14ac:dyDescent="0.25">
      <c r="D727" s="123"/>
      <c r="E727" s="123"/>
      <c r="F727" s="123"/>
    </row>
    <row r="728" spans="4:6" x14ac:dyDescent="0.25">
      <c r="D728" s="123"/>
      <c r="E728" s="123"/>
      <c r="F728" s="123"/>
    </row>
    <row r="729" spans="4:6" x14ac:dyDescent="0.25">
      <c r="D729" s="123"/>
      <c r="E729" s="123"/>
      <c r="F729" s="123"/>
    </row>
    <row r="730" spans="4:6" x14ac:dyDescent="0.25">
      <c r="D730" s="123"/>
      <c r="E730" s="123"/>
      <c r="F730" s="123"/>
    </row>
    <row r="731" spans="4:6" x14ac:dyDescent="0.25">
      <c r="D731" s="123"/>
      <c r="E731" s="123"/>
      <c r="F731" s="123"/>
    </row>
    <row r="732" spans="4:6" x14ac:dyDescent="0.25">
      <c r="D732" s="123"/>
      <c r="E732" s="123"/>
      <c r="F732" s="123"/>
    </row>
    <row r="733" spans="4:6" x14ac:dyDescent="0.25">
      <c r="D733" s="123"/>
      <c r="E733" s="123"/>
      <c r="F733" s="123"/>
    </row>
    <row r="734" spans="4:6" x14ac:dyDescent="0.25">
      <c r="D734" s="123"/>
      <c r="E734" s="123"/>
      <c r="F734" s="123"/>
    </row>
    <row r="735" spans="4:6" x14ac:dyDescent="0.25">
      <c r="D735" s="123"/>
      <c r="E735" s="123"/>
      <c r="F735" s="123"/>
    </row>
    <row r="736" spans="4:6" x14ac:dyDescent="0.25">
      <c r="D736" s="123"/>
      <c r="E736" s="123"/>
      <c r="F736" s="123"/>
    </row>
    <row r="737" spans="4:6" x14ac:dyDescent="0.25">
      <c r="D737" s="123"/>
      <c r="E737" s="123"/>
      <c r="F737" s="123"/>
    </row>
    <row r="738" spans="4:6" x14ac:dyDescent="0.25">
      <c r="D738" s="123"/>
      <c r="E738" s="123"/>
      <c r="F738" s="123"/>
    </row>
    <row r="739" spans="4:6" x14ac:dyDescent="0.25">
      <c r="D739" s="123"/>
      <c r="E739" s="123"/>
      <c r="F739" s="123"/>
    </row>
    <row r="740" spans="4:6" x14ac:dyDescent="0.25">
      <c r="D740" s="123"/>
      <c r="E740" s="123"/>
      <c r="F740" s="123"/>
    </row>
    <row r="741" spans="4:6" x14ac:dyDescent="0.25">
      <c r="D741" s="123"/>
      <c r="E741" s="123"/>
      <c r="F741" s="123"/>
    </row>
    <row r="742" spans="4:6" x14ac:dyDescent="0.25">
      <c r="D742" s="123"/>
      <c r="E742" s="123"/>
      <c r="F742" s="123"/>
    </row>
    <row r="743" spans="4:6" x14ac:dyDescent="0.25">
      <c r="D743" s="123"/>
      <c r="E743" s="123"/>
      <c r="F743" s="123"/>
    </row>
    <row r="744" spans="4:6" x14ac:dyDescent="0.25">
      <c r="D744" s="123"/>
      <c r="E744" s="123"/>
      <c r="F744" s="123"/>
    </row>
    <row r="745" spans="4:6" x14ac:dyDescent="0.25">
      <c r="D745" s="123"/>
      <c r="E745" s="123"/>
      <c r="F745" s="123"/>
    </row>
    <row r="746" spans="4:6" x14ac:dyDescent="0.25">
      <c r="D746" s="123"/>
      <c r="E746" s="123"/>
      <c r="F746" s="123"/>
    </row>
    <row r="747" spans="4:6" x14ac:dyDescent="0.25">
      <c r="D747" s="123"/>
      <c r="E747" s="123"/>
      <c r="F747" s="123"/>
    </row>
    <row r="748" spans="4:6" x14ac:dyDescent="0.25">
      <c r="D748" s="123"/>
      <c r="E748" s="123"/>
      <c r="F748" s="123"/>
    </row>
    <row r="749" spans="4:6" x14ac:dyDescent="0.25">
      <c r="D749" s="123"/>
      <c r="E749" s="123"/>
      <c r="F749" s="123"/>
    </row>
    <row r="750" spans="4:6" x14ac:dyDescent="0.25">
      <c r="D750" s="123"/>
      <c r="E750" s="123"/>
      <c r="F750" s="123"/>
    </row>
    <row r="751" spans="4:6" x14ac:dyDescent="0.25">
      <c r="D751" s="123"/>
      <c r="E751" s="123"/>
      <c r="F751" s="123"/>
    </row>
    <row r="752" spans="4:6" x14ac:dyDescent="0.25">
      <c r="D752" s="123"/>
      <c r="E752" s="123"/>
      <c r="F752" s="123"/>
    </row>
    <row r="753" spans="4:6" x14ac:dyDescent="0.25">
      <c r="D753" s="123"/>
      <c r="E753" s="123"/>
      <c r="F753" s="123"/>
    </row>
    <row r="754" spans="4:6" x14ac:dyDescent="0.25">
      <c r="D754" s="123"/>
      <c r="E754" s="123"/>
      <c r="F754" s="123"/>
    </row>
    <row r="755" spans="4:6" x14ac:dyDescent="0.25">
      <c r="D755" s="123"/>
      <c r="E755" s="123"/>
      <c r="F755" s="123"/>
    </row>
    <row r="756" spans="4:6" x14ac:dyDescent="0.25">
      <c r="D756" s="123"/>
      <c r="E756" s="123"/>
      <c r="F756" s="123"/>
    </row>
    <row r="757" spans="4:6" x14ac:dyDescent="0.25">
      <c r="D757" s="123"/>
      <c r="E757" s="123"/>
      <c r="F757" s="123"/>
    </row>
    <row r="758" spans="4:6" x14ac:dyDescent="0.25">
      <c r="D758" s="123"/>
      <c r="E758" s="123"/>
      <c r="F758" s="123"/>
    </row>
    <row r="759" spans="4:6" x14ac:dyDescent="0.25">
      <c r="D759" s="123"/>
      <c r="E759" s="123"/>
      <c r="F759" s="123"/>
    </row>
    <row r="760" spans="4:6" x14ac:dyDescent="0.25">
      <c r="D760" s="123"/>
      <c r="E760" s="123"/>
      <c r="F760" s="123"/>
    </row>
    <row r="761" spans="4:6" x14ac:dyDescent="0.25">
      <c r="D761" s="123"/>
      <c r="E761" s="123"/>
      <c r="F761" s="123"/>
    </row>
    <row r="762" spans="4:6" x14ac:dyDescent="0.25">
      <c r="D762" s="123"/>
      <c r="E762" s="123"/>
      <c r="F762" s="123"/>
    </row>
    <row r="763" spans="4:6" x14ac:dyDescent="0.25">
      <c r="D763" s="123"/>
      <c r="E763" s="123"/>
      <c r="F763" s="123"/>
    </row>
    <row r="764" spans="4:6" x14ac:dyDescent="0.25">
      <c r="D764" s="123"/>
      <c r="E764" s="123"/>
      <c r="F764" s="123"/>
    </row>
    <row r="765" spans="4:6" x14ac:dyDescent="0.25">
      <c r="D765" s="123"/>
      <c r="E765" s="123"/>
      <c r="F765" s="123"/>
    </row>
    <row r="766" spans="4:6" x14ac:dyDescent="0.25">
      <c r="D766" s="123"/>
      <c r="E766" s="123"/>
      <c r="F766" s="123"/>
    </row>
    <row r="767" spans="4:6" x14ac:dyDescent="0.25">
      <c r="D767" s="123"/>
      <c r="E767" s="123"/>
      <c r="F767" s="123"/>
    </row>
    <row r="768" spans="4:6" x14ac:dyDescent="0.25">
      <c r="D768" s="123"/>
      <c r="E768" s="123"/>
      <c r="F768" s="123"/>
    </row>
    <row r="769" spans="4:6" x14ac:dyDescent="0.25">
      <c r="D769" s="123"/>
      <c r="E769" s="123"/>
      <c r="F769" s="123"/>
    </row>
    <row r="770" spans="4:6" x14ac:dyDescent="0.25">
      <c r="D770" s="123"/>
      <c r="E770" s="123"/>
      <c r="F770" s="123"/>
    </row>
    <row r="771" spans="4:6" x14ac:dyDescent="0.25">
      <c r="D771" s="123"/>
      <c r="E771" s="123"/>
      <c r="F771" s="123"/>
    </row>
    <row r="772" spans="4:6" x14ac:dyDescent="0.25">
      <c r="D772" s="123"/>
      <c r="E772" s="123"/>
      <c r="F772" s="123"/>
    </row>
    <row r="773" spans="4:6" x14ac:dyDescent="0.25">
      <c r="D773" s="123"/>
      <c r="E773" s="123"/>
      <c r="F773" s="123"/>
    </row>
    <row r="774" spans="4:6" x14ac:dyDescent="0.25">
      <c r="D774" s="123"/>
      <c r="E774" s="123"/>
      <c r="F774" s="123"/>
    </row>
    <row r="775" spans="4:6" x14ac:dyDescent="0.25">
      <c r="D775" s="123"/>
      <c r="E775" s="123"/>
      <c r="F775" s="123"/>
    </row>
    <row r="776" spans="4:6" x14ac:dyDescent="0.25">
      <c r="D776" s="123"/>
      <c r="E776" s="123"/>
      <c r="F776" s="123"/>
    </row>
    <row r="777" spans="4:6" x14ac:dyDescent="0.25">
      <c r="D777" s="123"/>
      <c r="E777" s="123"/>
      <c r="F777" s="123"/>
    </row>
    <row r="778" spans="4:6" x14ac:dyDescent="0.25">
      <c r="D778" s="123"/>
      <c r="E778" s="123"/>
      <c r="F778" s="123"/>
    </row>
    <row r="779" spans="4:6" x14ac:dyDescent="0.25">
      <c r="D779" s="123"/>
      <c r="E779" s="123"/>
      <c r="F779" s="123"/>
    </row>
    <row r="780" spans="4:6" x14ac:dyDescent="0.25">
      <c r="D780" s="123"/>
      <c r="E780" s="123"/>
      <c r="F780" s="123"/>
    </row>
    <row r="781" spans="4:6" x14ac:dyDescent="0.25">
      <c r="D781" s="123"/>
      <c r="E781" s="123"/>
      <c r="F781" s="123"/>
    </row>
    <row r="782" spans="4:6" x14ac:dyDescent="0.25">
      <c r="D782" s="123"/>
      <c r="E782" s="123"/>
      <c r="F782" s="123"/>
    </row>
    <row r="783" spans="4:6" x14ac:dyDescent="0.25">
      <c r="D783" s="123"/>
      <c r="E783" s="123"/>
      <c r="F783" s="123"/>
    </row>
    <row r="784" spans="4:6" x14ac:dyDescent="0.25">
      <c r="D784" s="123"/>
      <c r="E784" s="123"/>
      <c r="F784" s="123"/>
    </row>
    <row r="785" spans="4:6" x14ac:dyDescent="0.25">
      <c r="D785" s="123"/>
      <c r="E785" s="123"/>
      <c r="F785" s="123"/>
    </row>
    <row r="786" spans="4:6" x14ac:dyDescent="0.25">
      <c r="D786" s="123"/>
      <c r="E786" s="123"/>
      <c r="F786" s="123"/>
    </row>
    <row r="787" spans="4:6" x14ac:dyDescent="0.25">
      <c r="D787" s="123"/>
      <c r="E787" s="123"/>
      <c r="F787" s="123"/>
    </row>
    <row r="788" spans="4:6" x14ac:dyDescent="0.25">
      <c r="D788" s="123"/>
      <c r="E788" s="123"/>
      <c r="F788" s="123"/>
    </row>
    <row r="789" spans="4:6" x14ac:dyDescent="0.25">
      <c r="D789" s="123"/>
      <c r="E789" s="123"/>
      <c r="F789" s="123"/>
    </row>
    <row r="790" spans="4:6" x14ac:dyDescent="0.25">
      <c r="D790" s="123"/>
      <c r="E790" s="123"/>
      <c r="F790" s="123"/>
    </row>
    <row r="791" spans="4:6" x14ac:dyDescent="0.25">
      <c r="D791" s="123"/>
      <c r="E791" s="123"/>
      <c r="F791" s="123"/>
    </row>
    <row r="792" spans="4:6" x14ac:dyDescent="0.25">
      <c r="D792" s="123"/>
      <c r="E792" s="123"/>
      <c r="F792" s="123"/>
    </row>
    <row r="793" spans="4:6" x14ac:dyDescent="0.25">
      <c r="D793" s="123"/>
      <c r="E793" s="123"/>
      <c r="F793" s="123"/>
    </row>
    <row r="794" spans="4:6" x14ac:dyDescent="0.25">
      <c r="D794" s="123"/>
      <c r="E794" s="123"/>
      <c r="F794" s="123"/>
    </row>
    <row r="795" spans="4:6" x14ac:dyDescent="0.25">
      <c r="D795" s="123"/>
      <c r="E795" s="123"/>
      <c r="F795" s="123"/>
    </row>
    <row r="796" spans="4:6" x14ac:dyDescent="0.25">
      <c r="D796" s="123"/>
      <c r="E796" s="123"/>
      <c r="F796" s="123"/>
    </row>
    <row r="797" spans="4:6" x14ac:dyDescent="0.25">
      <c r="D797" s="123"/>
      <c r="E797" s="123"/>
      <c r="F797" s="123"/>
    </row>
    <row r="798" spans="4:6" x14ac:dyDescent="0.25">
      <c r="D798" s="123"/>
      <c r="E798" s="123"/>
      <c r="F798" s="123"/>
    </row>
    <row r="799" spans="4:6" x14ac:dyDescent="0.25">
      <c r="D799" s="123"/>
      <c r="E799" s="123"/>
      <c r="F799" s="123"/>
    </row>
    <row r="800" spans="4:6" x14ac:dyDescent="0.25">
      <c r="D800" s="123"/>
      <c r="E800" s="123"/>
      <c r="F800" s="123"/>
    </row>
    <row r="801" spans="4:6" x14ac:dyDescent="0.25">
      <c r="D801" s="123"/>
      <c r="E801" s="123"/>
      <c r="F801" s="123"/>
    </row>
    <row r="802" spans="4:6" x14ac:dyDescent="0.25">
      <c r="D802" s="123"/>
      <c r="E802" s="123"/>
      <c r="F802" s="123"/>
    </row>
    <row r="803" spans="4:6" x14ac:dyDescent="0.25">
      <c r="D803" s="123"/>
      <c r="E803" s="123"/>
      <c r="F803" s="123"/>
    </row>
    <row r="804" spans="4:6" x14ac:dyDescent="0.25">
      <c r="D804" s="123"/>
      <c r="E804" s="123"/>
      <c r="F804" s="123"/>
    </row>
    <row r="805" spans="4:6" x14ac:dyDescent="0.25">
      <c r="D805" s="123"/>
      <c r="E805" s="123"/>
      <c r="F805" s="123"/>
    </row>
    <row r="806" spans="4:6" x14ac:dyDescent="0.25">
      <c r="D806" s="123"/>
      <c r="E806" s="123"/>
      <c r="F806" s="123"/>
    </row>
    <row r="807" spans="4:6" x14ac:dyDescent="0.25">
      <c r="D807" s="123"/>
      <c r="E807" s="123"/>
      <c r="F807" s="123"/>
    </row>
    <row r="808" spans="4:6" x14ac:dyDescent="0.25">
      <c r="D808" s="123"/>
      <c r="E808" s="123"/>
      <c r="F808" s="123"/>
    </row>
    <row r="809" spans="4:6" x14ac:dyDescent="0.25">
      <c r="D809" s="123"/>
      <c r="E809" s="123"/>
      <c r="F809" s="123"/>
    </row>
    <row r="810" spans="4:6" x14ac:dyDescent="0.25">
      <c r="D810" s="123"/>
      <c r="E810" s="123"/>
      <c r="F810" s="123"/>
    </row>
    <row r="811" spans="4:6" x14ac:dyDescent="0.25">
      <c r="D811" s="123"/>
      <c r="E811" s="123"/>
      <c r="F811" s="123"/>
    </row>
    <row r="812" spans="4:6" x14ac:dyDescent="0.25">
      <c r="D812" s="123"/>
      <c r="E812" s="123"/>
      <c r="F812" s="123"/>
    </row>
    <row r="813" spans="4:6" x14ac:dyDescent="0.25">
      <c r="D813" s="123"/>
      <c r="E813" s="123"/>
      <c r="F813" s="123"/>
    </row>
    <row r="814" spans="4:6" x14ac:dyDescent="0.25">
      <c r="D814" s="123"/>
      <c r="E814" s="123"/>
      <c r="F814" s="123"/>
    </row>
    <row r="815" spans="4:6" x14ac:dyDescent="0.25">
      <c r="D815" s="123"/>
      <c r="E815" s="123"/>
      <c r="F815" s="123"/>
    </row>
    <row r="816" spans="4:6" x14ac:dyDescent="0.25">
      <c r="D816" s="123"/>
      <c r="E816" s="123"/>
      <c r="F816" s="123"/>
    </row>
    <row r="817" spans="4:6" x14ac:dyDescent="0.25">
      <c r="D817" s="123"/>
      <c r="E817" s="123"/>
      <c r="F817" s="123"/>
    </row>
    <row r="818" spans="4:6" x14ac:dyDescent="0.25">
      <c r="D818" s="123"/>
      <c r="E818" s="123"/>
      <c r="F818" s="123"/>
    </row>
    <row r="819" spans="4:6" x14ac:dyDescent="0.25">
      <c r="D819" s="123"/>
      <c r="E819" s="123"/>
      <c r="F819" s="123"/>
    </row>
    <row r="820" spans="4:6" x14ac:dyDescent="0.25">
      <c r="D820" s="123"/>
      <c r="E820" s="123"/>
      <c r="F820" s="123"/>
    </row>
    <row r="821" spans="4:6" x14ac:dyDescent="0.25">
      <c r="D821" s="123"/>
      <c r="E821" s="123"/>
      <c r="F821" s="123"/>
    </row>
    <row r="822" spans="4:6" x14ac:dyDescent="0.25">
      <c r="D822" s="123"/>
      <c r="E822" s="123"/>
      <c r="F822" s="123"/>
    </row>
    <row r="823" spans="4:6" x14ac:dyDescent="0.25">
      <c r="D823" s="123"/>
      <c r="E823" s="123"/>
      <c r="F823" s="123"/>
    </row>
    <row r="824" spans="4:6" x14ac:dyDescent="0.25">
      <c r="D824" s="123"/>
      <c r="E824" s="123"/>
      <c r="F824" s="123"/>
    </row>
    <row r="825" spans="4:6" x14ac:dyDescent="0.25">
      <c r="D825" s="123"/>
      <c r="E825" s="123"/>
      <c r="F825" s="123"/>
    </row>
    <row r="826" spans="4:6" x14ac:dyDescent="0.25">
      <c r="D826" s="123"/>
      <c r="E826" s="123"/>
      <c r="F826" s="123"/>
    </row>
    <row r="827" spans="4:6" x14ac:dyDescent="0.25">
      <c r="D827" s="123"/>
      <c r="E827" s="123"/>
      <c r="F827" s="123"/>
    </row>
    <row r="828" spans="4:6" x14ac:dyDescent="0.25">
      <c r="D828" s="123"/>
      <c r="E828" s="123"/>
      <c r="F828" s="123"/>
    </row>
    <row r="829" spans="4:6" x14ac:dyDescent="0.25">
      <c r="D829" s="123"/>
      <c r="E829" s="123"/>
      <c r="F829" s="123"/>
    </row>
    <row r="830" spans="4:6" x14ac:dyDescent="0.25">
      <c r="D830" s="123"/>
      <c r="E830" s="123"/>
      <c r="F830" s="123"/>
    </row>
    <row r="831" spans="4:6" x14ac:dyDescent="0.25">
      <c r="D831" s="123"/>
      <c r="E831" s="123"/>
      <c r="F831" s="123"/>
    </row>
    <row r="832" spans="4:6" x14ac:dyDescent="0.25">
      <c r="D832" s="123"/>
      <c r="E832" s="123"/>
      <c r="F832" s="123"/>
    </row>
    <row r="833" spans="4:6" x14ac:dyDescent="0.25">
      <c r="D833" s="123"/>
      <c r="E833" s="123"/>
      <c r="F833" s="123"/>
    </row>
    <row r="834" spans="4:6" x14ac:dyDescent="0.25">
      <c r="D834" s="123"/>
      <c r="E834" s="123"/>
      <c r="F834" s="123"/>
    </row>
    <row r="835" spans="4:6" x14ac:dyDescent="0.25">
      <c r="D835" s="123"/>
      <c r="E835" s="123"/>
      <c r="F835" s="123"/>
    </row>
    <row r="836" spans="4:6" x14ac:dyDescent="0.25">
      <c r="D836" s="123"/>
      <c r="E836" s="123"/>
      <c r="F836" s="123"/>
    </row>
    <row r="837" spans="4:6" x14ac:dyDescent="0.25">
      <c r="D837" s="123"/>
      <c r="E837" s="123"/>
      <c r="F837" s="123"/>
    </row>
    <row r="838" spans="4:6" x14ac:dyDescent="0.25">
      <c r="D838" s="123"/>
      <c r="E838" s="123"/>
      <c r="F838" s="123"/>
    </row>
    <row r="839" spans="4:6" x14ac:dyDescent="0.25">
      <c r="D839" s="123"/>
      <c r="E839" s="123"/>
      <c r="F839" s="123"/>
    </row>
    <row r="840" spans="4:6" x14ac:dyDescent="0.25">
      <c r="D840" s="123"/>
      <c r="E840" s="123"/>
      <c r="F840" s="123"/>
    </row>
    <row r="841" spans="4:6" x14ac:dyDescent="0.25">
      <c r="D841" s="123"/>
      <c r="E841" s="123"/>
      <c r="F841" s="123"/>
    </row>
    <row r="842" spans="4:6" x14ac:dyDescent="0.25">
      <c r="D842" s="123"/>
      <c r="E842" s="123"/>
      <c r="F842" s="123"/>
    </row>
    <row r="843" spans="4:6" x14ac:dyDescent="0.25">
      <c r="D843" s="123"/>
      <c r="E843" s="123"/>
      <c r="F843" s="123"/>
    </row>
    <row r="844" spans="4:6" x14ac:dyDescent="0.25">
      <c r="D844" s="123"/>
      <c r="E844" s="123"/>
      <c r="F844" s="123"/>
    </row>
    <row r="845" spans="4:6" x14ac:dyDescent="0.25">
      <c r="D845" s="123"/>
      <c r="E845" s="123"/>
      <c r="F845" s="123"/>
    </row>
    <row r="846" spans="4:6" x14ac:dyDescent="0.25">
      <c r="D846" s="123"/>
      <c r="E846" s="123"/>
      <c r="F846" s="123"/>
    </row>
    <row r="847" spans="4:6" x14ac:dyDescent="0.25">
      <c r="D847" s="123"/>
      <c r="E847" s="123"/>
      <c r="F847" s="123"/>
    </row>
    <row r="848" spans="4:6" x14ac:dyDescent="0.25">
      <c r="D848" s="123"/>
      <c r="E848" s="123"/>
      <c r="F848" s="123"/>
    </row>
    <row r="849" spans="4:6" x14ac:dyDescent="0.25">
      <c r="D849" s="123"/>
      <c r="E849" s="123"/>
      <c r="F849" s="123"/>
    </row>
    <row r="850" spans="4:6" x14ac:dyDescent="0.25">
      <c r="D850" s="123"/>
      <c r="E850" s="123"/>
      <c r="F850" s="123"/>
    </row>
    <row r="851" spans="4:6" x14ac:dyDescent="0.25">
      <c r="D851" s="123"/>
      <c r="E851" s="123"/>
      <c r="F851" s="123"/>
    </row>
    <row r="852" spans="4:6" x14ac:dyDescent="0.25">
      <c r="D852" s="123"/>
      <c r="E852" s="123"/>
      <c r="F852" s="123"/>
    </row>
    <row r="853" spans="4:6" x14ac:dyDescent="0.25">
      <c r="D853" s="123"/>
      <c r="E853" s="123"/>
      <c r="F853" s="123"/>
    </row>
    <row r="854" spans="4:6" x14ac:dyDescent="0.25">
      <c r="D854" s="123"/>
      <c r="E854" s="123"/>
      <c r="F854" s="123"/>
    </row>
    <row r="855" spans="4:6" x14ac:dyDescent="0.25">
      <c r="D855" s="123"/>
      <c r="E855" s="123"/>
      <c r="F855" s="123"/>
    </row>
    <row r="856" spans="4:6" x14ac:dyDescent="0.25">
      <c r="D856" s="123"/>
      <c r="E856" s="123"/>
      <c r="F856" s="123"/>
    </row>
    <row r="857" spans="4:6" x14ac:dyDescent="0.25">
      <c r="D857" s="123"/>
      <c r="E857" s="123"/>
      <c r="F857" s="123"/>
    </row>
    <row r="858" spans="4:6" x14ac:dyDescent="0.25">
      <c r="D858" s="123"/>
      <c r="E858" s="123"/>
      <c r="F858" s="123"/>
    </row>
    <row r="859" spans="4:6" x14ac:dyDescent="0.25">
      <c r="D859" s="123"/>
      <c r="E859" s="123"/>
      <c r="F859" s="123"/>
    </row>
    <row r="860" spans="4:6" x14ac:dyDescent="0.25">
      <c r="D860" s="123"/>
      <c r="E860" s="123"/>
      <c r="F860" s="123"/>
    </row>
    <row r="861" spans="4:6" x14ac:dyDescent="0.25">
      <c r="D861" s="123"/>
      <c r="E861" s="123"/>
      <c r="F861" s="123"/>
    </row>
    <row r="862" spans="4:6" x14ac:dyDescent="0.25">
      <c r="D862" s="123"/>
      <c r="E862" s="123"/>
      <c r="F862" s="123"/>
    </row>
    <row r="863" spans="4:6" x14ac:dyDescent="0.25">
      <c r="D863" s="123"/>
      <c r="E863" s="123"/>
      <c r="F863" s="123"/>
    </row>
    <row r="864" spans="4:6" x14ac:dyDescent="0.25">
      <c r="D864" s="123"/>
      <c r="E864" s="123"/>
      <c r="F864" s="123"/>
    </row>
    <row r="865" spans="4:6" x14ac:dyDescent="0.25">
      <c r="D865" s="123"/>
      <c r="E865" s="123"/>
      <c r="F865" s="123"/>
    </row>
    <row r="866" spans="4:6" x14ac:dyDescent="0.25">
      <c r="D866" s="123"/>
      <c r="E866" s="123"/>
      <c r="F866" s="123"/>
    </row>
    <row r="867" spans="4:6" x14ac:dyDescent="0.25">
      <c r="D867" s="123"/>
      <c r="E867" s="123"/>
      <c r="F867" s="123"/>
    </row>
    <row r="868" spans="4:6" x14ac:dyDescent="0.25">
      <c r="D868" s="123"/>
      <c r="E868" s="123"/>
      <c r="F868" s="123"/>
    </row>
    <row r="869" spans="4:6" x14ac:dyDescent="0.25">
      <c r="D869" s="123"/>
      <c r="E869" s="123"/>
      <c r="F869" s="123"/>
    </row>
    <row r="870" spans="4:6" x14ac:dyDescent="0.25">
      <c r="D870" s="123"/>
      <c r="E870" s="123"/>
      <c r="F870" s="123"/>
    </row>
    <row r="871" spans="4:6" x14ac:dyDescent="0.25">
      <c r="D871" s="123"/>
      <c r="E871" s="123"/>
      <c r="F871" s="123"/>
    </row>
    <row r="872" spans="4:6" x14ac:dyDescent="0.25">
      <c r="D872" s="123"/>
      <c r="E872" s="123"/>
      <c r="F872" s="123"/>
    </row>
    <row r="873" spans="4:6" x14ac:dyDescent="0.25">
      <c r="D873" s="123"/>
      <c r="E873" s="123"/>
      <c r="F873" s="123"/>
    </row>
    <row r="874" spans="4:6" x14ac:dyDescent="0.25">
      <c r="D874" s="123"/>
      <c r="E874" s="123"/>
      <c r="F874" s="123"/>
    </row>
    <row r="875" spans="4:6" x14ac:dyDescent="0.25">
      <c r="D875" s="123"/>
      <c r="E875" s="123"/>
      <c r="F875" s="123"/>
    </row>
    <row r="876" spans="4:6" x14ac:dyDescent="0.25">
      <c r="D876" s="123"/>
      <c r="E876" s="123"/>
      <c r="F876" s="123"/>
    </row>
    <row r="877" spans="4:6" x14ac:dyDescent="0.25">
      <c r="D877" s="123"/>
      <c r="E877" s="123"/>
      <c r="F877" s="123"/>
    </row>
    <row r="878" spans="4:6" x14ac:dyDescent="0.25">
      <c r="D878" s="123"/>
      <c r="E878" s="123"/>
      <c r="F878" s="123"/>
    </row>
    <row r="879" spans="4:6" x14ac:dyDescent="0.25">
      <c r="D879" s="123"/>
      <c r="E879" s="123"/>
      <c r="F879" s="123"/>
    </row>
    <row r="880" spans="4:6" x14ac:dyDescent="0.25">
      <c r="D880" s="123"/>
      <c r="E880" s="123"/>
      <c r="F880" s="123"/>
    </row>
    <row r="881" spans="4:6" x14ac:dyDescent="0.25">
      <c r="D881" s="123"/>
      <c r="E881" s="123"/>
      <c r="F881" s="123"/>
    </row>
    <row r="882" spans="4:6" x14ac:dyDescent="0.25">
      <c r="D882" s="123"/>
      <c r="E882" s="123"/>
      <c r="F882" s="123"/>
    </row>
    <row r="883" spans="4:6" x14ac:dyDescent="0.25">
      <c r="D883" s="123"/>
      <c r="E883" s="123"/>
      <c r="F883" s="123"/>
    </row>
    <row r="884" spans="4:6" x14ac:dyDescent="0.25">
      <c r="D884" s="123"/>
      <c r="E884" s="123"/>
      <c r="F884" s="123"/>
    </row>
    <row r="885" spans="4:6" x14ac:dyDescent="0.25">
      <c r="D885" s="123"/>
      <c r="E885" s="123"/>
      <c r="F885" s="123"/>
    </row>
    <row r="886" spans="4:6" x14ac:dyDescent="0.25">
      <c r="D886" s="123"/>
      <c r="E886" s="123"/>
      <c r="F886" s="123"/>
    </row>
    <row r="887" spans="4:6" x14ac:dyDescent="0.25">
      <c r="D887" s="123"/>
      <c r="E887" s="123"/>
      <c r="F887" s="123"/>
    </row>
    <row r="888" spans="4:6" x14ac:dyDescent="0.25">
      <c r="D888" s="123"/>
      <c r="E888" s="123"/>
      <c r="F888" s="123"/>
    </row>
    <row r="889" spans="4:6" x14ac:dyDescent="0.25">
      <c r="D889" s="123"/>
      <c r="E889" s="123"/>
      <c r="F889" s="123"/>
    </row>
    <row r="890" spans="4:6" x14ac:dyDescent="0.25">
      <c r="D890" s="123"/>
      <c r="E890" s="123"/>
      <c r="F890" s="123"/>
    </row>
    <row r="891" spans="4:6" x14ac:dyDescent="0.25">
      <c r="D891" s="123"/>
      <c r="E891" s="123"/>
      <c r="F891" s="123"/>
    </row>
    <row r="892" spans="4:6" x14ac:dyDescent="0.25">
      <c r="D892" s="123"/>
      <c r="E892" s="123"/>
      <c r="F892" s="123"/>
    </row>
    <row r="893" spans="4:6" x14ac:dyDescent="0.25">
      <c r="D893" s="123"/>
      <c r="E893" s="123"/>
      <c r="F893" s="123"/>
    </row>
    <row r="894" spans="4:6" x14ac:dyDescent="0.25">
      <c r="D894" s="123"/>
      <c r="E894" s="123"/>
      <c r="F894" s="123"/>
    </row>
    <row r="895" spans="4:6" x14ac:dyDescent="0.25">
      <c r="D895" s="123"/>
      <c r="E895" s="123"/>
      <c r="F895" s="123"/>
    </row>
    <row r="896" spans="4:6" x14ac:dyDescent="0.25">
      <c r="D896" s="123"/>
      <c r="E896" s="123"/>
      <c r="F896" s="123"/>
    </row>
    <row r="897" spans="4:6" x14ac:dyDescent="0.25">
      <c r="D897" s="123"/>
      <c r="E897" s="123"/>
      <c r="F897" s="123"/>
    </row>
    <row r="898" spans="4:6" x14ac:dyDescent="0.25">
      <c r="D898" s="123"/>
      <c r="E898" s="123"/>
      <c r="F898" s="123"/>
    </row>
    <row r="899" spans="4:6" x14ac:dyDescent="0.25">
      <c r="D899" s="123"/>
      <c r="E899" s="123"/>
      <c r="F899" s="123"/>
    </row>
    <row r="900" spans="4:6" x14ac:dyDescent="0.25">
      <c r="D900" s="123"/>
      <c r="E900" s="123"/>
      <c r="F900" s="123"/>
    </row>
    <row r="901" spans="4:6" x14ac:dyDescent="0.25">
      <c r="D901" s="123"/>
      <c r="E901" s="123"/>
      <c r="F901" s="123"/>
    </row>
    <row r="902" spans="4:6" x14ac:dyDescent="0.25">
      <c r="D902" s="123"/>
      <c r="E902" s="123"/>
      <c r="F902" s="123"/>
    </row>
    <row r="903" spans="4:6" x14ac:dyDescent="0.25">
      <c r="D903" s="123"/>
      <c r="E903" s="123"/>
      <c r="F903" s="123"/>
    </row>
    <row r="904" spans="4:6" x14ac:dyDescent="0.25">
      <c r="D904" s="123"/>
      <c r="E904" s="123"/>
      <c r="F904" s="123"/>
    </row>
    <row r="905" spans="4:6" x14ac:dyDescent="0.25">
      <c r="D905" s="123"/>
      <c r="E905" s="123"/>
      <c r="F905" s="123"/>
    </row>
    <row r="906" spans="4:6" x14ac:dyDescent="0.25">
      <c r="D906" s="123"/>
      <c r="E906" s="123"/>
      <c r="F906" s="123"/>
    </row>
    <row r="907" spans="4:6" x14ac:dyDescent="0.25">
      <c r="D907" s="123"/>
      <c r="E907" s="123"/>
      <c r="F907" s="123"/>
    </row>
    <row r="908" spans="4:6" x14ac:dyDescent="0.25">
      <c r="D908" s="123"/>
      <c r="E908" s="123"/>
      <c r="F908" s="123"/>
    </row>
    <row r="909" spans="4:6" x14ac:dyDescent="0.25">
      <c r="D909" s="123"/>
      <c r="E909" s="123"/>
      <c r="F909" s="123"/>
    </row>
    <row r="910" spans="4:6" x14ac:dyDescent="0.25">
      <c r="D910" s="123"/>
      <c r="E910" s="123"/>
      <c r="F910" s="123"/>
    </row>
    <row r="911" spans="4:6" x14ac:dyDescent="0.25">
      <c r="D911" s="123"/>
      <c r="E911" s="123"/>
      <c r="F911" s="123"/>
    </row>
    <row r="912" spans="4:6" x14ac:dyDescent="0.25">
      <c r="D912" s="123"/>
      <c r="E912" s="123"/>
      <c r="F912" s="123"/>
    </row>
    <row r="913" spans="4:6" x14ac:dyDescent="0.25">
      <c r="D913" s="123"/>
      <c r="E913" s="123"/>
      <c r="F913" s="123"/>
    </row>
    <row r="914" spans="4:6" x14ac:dyDescent="0.25">
      <c r="D914" s="123"/>
      <c r="E914" s="123"/>
      <c r="F914" s="123"/>
    </row>
    <row r="915" spans="4:6" x14ac:dyDescent="0.25">
      <c r="D915" s="123"/>
      <c r="E915" s="123"/>
      <c r="F915" s="123"/>
    </row>
    <row r="916" spans="4:6" x14ac:dyDescent="0.25">
      <c r="D916" s="123"/>
      <c r="E916" s="123"/>
      <c r="F916" s="123"/>
    </row>
    <row r="917" spans="4:6" x14ac:dyDescent="0.25">
      <c r="D917" s="123"/>
      <c r="E917" s="123"/>
      <c r="F917" s="123"/>
    </row>
    <row r="918" spans="4:6" x14ac:dyDescent="0.25">
      <c r="D918" s="123"/>
      <c r="E918" s="123"/>
      <c r="F918" s="123"/>
    </row>
    <row r="919" spans="4:6" x14ac:dyDescent="0.25">
      <c r="D919" s="123"/>
      <c r="E919" s="123"/>
      <c r="F919" s="123"/>
    </row>
    <row r="920" spans="4:6" x14ac:dyDescent="0.25">
      <c r="D920" s="123"/>
      <c r="E920" s="123"/>
      <c r="F920" s="123"/>
    </row>
    <row r="921" spans="4:6" x14ac:dyDescent="0.25">
      <c r="D921" s="123"/>
      <c r="E921" s="123"/>
      <c r="F921" s="123"/>
    </row>
    <row r="922" spans="4:6" x14ac:dyDescent="0.25">
      <c r="D922" s="123"/>
      <c r="E922" s="123"/>
      <c r="F922" s="123"/>
    </row>
    <row r="923" spans="4:6" x14ac:dyDescent="0.25">
      <c r="D923" s="123"/>
      <c r="E923" s="123"/>
      <c r="F923" s="123"/>
    </row>
    <row r="924" spans="4:6" x14ac:dyDescent="0.25">
      <c r="D924" s="123"/>
      <c r="E924" s="123"/>
      <c r="F924" s="123"/>
    </row>
    <row r="925" spans="4:6" x14ac:dyDescent="0.25">
      <c r="D925" s="123"/>
      <c r="E925" s="123"/>
      <c r="F925" s="123"/>
    </row>
    <row r="926" spans="4:6" x14ac:dyDescent="0.25">
      <c r="D926" s="123"/>
      <c r="E926" s="123"/>
      <c r="F926" s="123"/>
    </row>
    <row r="927" spans="4:6" x14ac:dyDescent="0.25">
      <c r="D927" s="123"/>
      <c r="E927" s="123"/>
      <c r="F927" s="123"/>
    </row>
    <row r="928" spans="4:6" x14ac:dyDescent="0.25">
      <c r="D928" s="123"/>
      <c r="E928" s="123"/>
      <c r="F928" s="123"/>
    </row>
    <row r="929" spans="4:6" x14ac:dyDescent="0.25">
      <c r="D929" s="123"/>
      <c r="E929" s="123"/>
      <c r="F929" s="123"/>
    </row>
    <row r="930" spans="4:6" x14ac:dyDescent="0.25">
      <c r="D930" s="123"/>
      <c r="E930" s="123"/>
      <c r="F930" s="123"/>
    </row>
    <row r="931" spans="4:6" x14ac:dyDescent="0.25">
      <c r="D931" s="123"/>
      <c r="E931" s="123"/>
      <c r="F931" s="123"/>
    </row>
    <row r="932" spans="4:6" x14ac:dyDescent="0.25">
      <c r="D932" s="123"/>
      <c r="E932" s="123"/>
      <c r="F932" s="123"/>
    </row>
    <row r="933" spans="4:6" x14ac:dyDescent="0.25">
      <c r="D933" s="123"/>
      <c r="E933" s="123"/>
      <c r="F933" s="123"/>
    </row>
    <row r="934" spans="4:6" x14ac:dyDescent="0.25">
      <c r="D934" s="123"/>
      <c r="E934" s="123"/>
      <c r="F934" s="123"/>
    </row>
    <row r="935" spans="4:6" x14ac:dyDescent="0.25">
      <c r="D935" s="123"/>
      <c r="E935" s="123"/>
      <c r="F935" s="123"/>
    </row>
    <row r="936" spans="4:6" x14ac:dyDescent="0.25">
      <c r="D936" s="123"/>
      <c r="E936" s="123"/>
      <c r="F936" s="123"/>
    </row>
    <row r="937" spans="4:6" x14ac:dyDescent="0.25">
      <c r="D937" s="123"/>
      <c r="E937" s="123"/>
      <c r="F937" s="123"/>
    </row>
    <row r="938" spans="4:6" x14ac:dyDescent="0.25">
      <c r="D938" s="123"/>
      <c r="E938" s="123"/>
      <c r="F938" s="123"/>
    </row>
    <row r="939" spans="4:6" x14ac:dyDescent="0.25">
      <c r="D939" s="123"/>
      <c r="E939" s="123"/>
      <c r="F939" s="123"/>
    </row>
    <row r="940" spans="4:6" x14ac:dyDescent="0.25">
      <c r="D940" s="123"/>
      <c r="E940" s="123"/>
      <c r="F940" s="123"/>
    </row>
    <row r="941" spans="4:6" x14ac:dyDescent="0.25">
      <c r="D941" s="123"/>
      <c r="E941" s="123"/>
      <c r="F941" s="123"/>
    </row>
    <row r="942" spans="4:6" x14ac:dyDescent="0.25">
      <c r="D942" s="123"/>
      <c r="E942" s="123"/>
      <c r="F942" s="123"/>
    </row>
    <row r="943" spans="4:6" x14ac:dyDescent="0.25">
      <c r="D943" s="123"/>
      <c r="E943" s="123"/>
      <c r="F943" s="123"/>
    </row>
    <row r="944" spans="4:6" x14ac:dyDescent="0.25">
      <c r="D944" s="123"/>
      <c r="E944" s="123"/>
      <c r="F944" s="123"/>
    </row>
    <row r="945" spans="4:6" x14ac:dyDescent="0.25">
      <c r="D945" s="123"/>
      <c r="E945" s="123"/>
      <c r="F945" s="123"/>
    </row>
    <row r="946" spans="4:6" x14ac:dyDescent="0.25">
      <c r="D946" s="123"/>
      <c r="E946" s="123"/>
      <c r="F946" s="123"/>
    </row>
    <row r="947" spans="4:6" x14ac:dyDescent="0.25">
      <c r="D947" s="123"/>
      <c r="E947" s="123"/>
      <c r="F947" s="123"/>
    </row>
    <row r="948" spans="4:6" x14ac:dyDescent="0.25">
      <c r="D948" s="123"/>
      <c r="E948" s="123"/>
      <c r="F948" s="123"/>
    </row>
    <row r="949" spans="4:6" x14ac:dyDescent="0.25">
      <c r="D949" s="123"/>
      <c r="E949" s="123"/>
      <c r="F949" s="123"/>
    </row>
    <row r="950" spans="4:6" x14ac:dyDescent="0.25">
      <c r="D950" s="123"/>
      <c r="E950" s="123"/>
      <c r="F950" s="123"/>
    </row>
    <row r="951" spans="4:6" x14ac:dyDescent="0.25">
      <c r="D951" s="123"/>
      <c r="E951" s="123"/>
      <c r="F951" s="123"/>
    </row>
    <row r="952" spans="4:6" x14ac:dyDescent="0.25">
      <c r="D952" s="123"/>
      <c r="E952" s="123"/>
      <c r="F952" s="123"/>
    </row>
    <row r="953" spans="4:6" x14ac:dyDescent="0.25">
      <c r="D953" s="123"/>
      <c r="E953" s="123"/>
      <c r="F953" s="123"/>
    </row>
    <row r="954" spans="4:6" x14ac:dyDescent="0.25">
      <c r="D954" s="123"/>
      <c r="E954" s="123"/>
      <c r="F954" s="123"/>
    </row>
    <row r="955" spans="4:6" x14ac:dyDescent="0.25">
      <c r="D955" s="123"/>
      <c r="E955" s="123"/>
      <c r="F955" s="123"/>
    </row>
    <row r="956" spans="4:6" x14ac:dyDescent="0.25">
      <c r="D956" s="123"/>
      <c r="E956" s="123"/>
      <c r="F956" s="123"/>
    </row>
    <row r="957" spans="4:6" x14ac:dyDescent="0.25">
      <c r="D957" s="123"/>
      <c r="E957" s="123"/>
      <c r="F957" s="123"/>
    </row>
    <row r="958" spans="4:6" x14ac:dyDescent="0.25">
      <c r="D958" s="123"/>
      <c r="E958" s="123"/>
      <c r="F958" s="123"/>
    </row>
    <row r="959" spans="4:6" x14ac:dyDescent="0.25">
      <c r="D959" s="123"/>
      <c r="E959" s="123"/>
      <c r="F959" s="123"/>
    </row>
    <row r="960" spans="4:6" x14ac:dyDescent="0.25">
      <c r="D960" s="123"/>
      <c r="E960" s="123"/>
      <c r="F960" s="123"/>
    </row>
    <row r="961" spans="4:6" x14ac:dyDescent="0.25">
      <c r="D961" s="123"/>
      <c r="E961" s="123"/>
      <c r="F961" s="123"/>
    </row>
    <row r="962" spans="4:6" x14ac:dyDescent="0.25">
      <c r="D962" s="123"/>
      <c r="E962" s="123"/>
      <c r="F962" s="123"/>
    </row>
    <row r="963" spans="4:6" x14ac:dyDescent="0.25">
      <c r="D963" s="123"/>
      <c r="E963" s="123"/>
      <c r="F963" s="123"/>
    </row>
    <row r="964" spans="4:6" x14ac:dyDescent="0.25">
      <c r="D964" s="123"/>
      <c r="E964" s="123"/>
      <c r="F964" s="123"/>
    </row>
    <row r="965" spans="4:6" x14ac:dyDescent="0.25">
      <c r="D965" s="123"/>
      <c r="E965" s="123"/>
      <c r="F965" s="123"/>
    </row>
    <row r="966" spans="4:6" x14ac:dyDescent="0.25">
      <c r="D966" s="123"/>
      <c r="E966" s="123"/>
      <c r="F966" s="123"/>
    </row>
    <row r="967" spans="4:6" x14ac:dyDescent="0.25">
      <c r="D967" s="123"/>
      <c r="E967" s="123"/>
      <c r="F967" s="123"/>
    </row>
    <row r="968" spans="4:6" x14ac:dyDescent="0.25">
      <c r="D968" s="123"/>
      <c r="E968" s="123"/>
      <c r="F968" s="123"/>
    </row>
    <row r="969" spans="4:6" x14ac:dyDescent="0.25">
      <c r="D969" s="123"/>
      <c r="E969" s="123"/>
      <c r="F969" s="123"/>
    </row>
    <row r="970" spans="4:6" x14ac:dyDescent="0.25">
      <c r="D970" s="123"/>
      <c r="E970" s="123"/>
      <c r="F970" s="123"/>
    </row>
    <row r="971" spans="4:6" x14ac:dyDescent="0.25">
      <c r="D971" s="123"/>
      <c r="E971" s="123"/>
      <c r="F971" s="123"/>
    </row>
    <row r="972" spans="4:6" x14ac:dyDescent="0.25">
      <c r="D972" s="123"/>
      <c r="E972" s="123"/>
      <c r="F972" s="123"/>
    </row>
    <row r="973" spans="4:6" x14ac:dyDescent="0.25">
      <c r="D973" s="123"/>
      <c r="E973" s="123"/>
      <c r="F973" s="123"/>
    </row>
    <row r="974" spans="4:6" x14ac:dyDescent="0.25">
      <c r="D974" s="123"/>
      <c r="E974" s="123"/>
      <c r="F974" s="123"/>
    </row>
    <row r="975" spans="4:6" x14ac:dyDescent="0.25">
      <c r="D975" s="123"/>
      <c r="E975" s="123"/>
      <c r="F975" s="123"/>
    </row>
    <row r="976" spans="4:6" x14ac:dyDescent="0.25">
      <c r="D976" s="123"/>
      <c r="E976" s="123"/>
      <c r="F976" s="123"/>
    </row>
    <row r="977" spans="4:6" x14ac:dyDescent="0.25">
      <c r="D977" s="123"/>
      <c r="E977" s="123"/>
      <c r="F977" s="123"/>
    </row>
    <row r="978" spans="4:6" x14ac:dyDescent="0.25">
      <c r="D978" s="123"/>
      <c r="E978" s="123"/>
      <c r="F978" s="123"/>
    </row>
    <row r="979" spans="4:6" x14ac:dyDescent="0.25">
      <c r="D979" s="123"/>
      <c r="E979" s="123"/>
      <c r="F979" s="123"/>
    </row>
    <row r="980" spans="4:6" x14ac:dyDescent="0.25">
      <c r="D980" s="123"/>
      <c r="E980" s="123"/>
      <c r="F980" s="123"/>
    </row>
    <row r="981" spans="4:6" x14ac:dyDescent="0.25">
      <c r="D981" s="123"/>
      <c r="E981" s="123"/>
      <c r="F981" s="123"/>
    </row>
    <row r="982" spans="4:6" x14ac:dyDescent="0.25">
      <c r="D982" s="123"/>
      <c r="E982" s="123"/>
      <c r="F982" s="123"/>
    </row>
    <row r="983" spans="4:6" x14ac:dyDescent="0.25">
      <c r="D983" s="123"/>
      <c r="E983" s="123"/>
      <c r="F983" s="123"/>
    </row>
    <row r="984" spans="4:6" x14ac:dyDescent="0.25">
      <c r="D984" s="123"/>
      <c r="E984" s="123"/>
      <c r="F984" s="123"/>
    </row>
    <row r="985" spans="4:6" x14ac:dyDescent="0.25">
      <c r="D985" s="123"/>
      <c r="E985" s="123"/>
      <c r="F985" s="123"/>
    </row>
    <row r="986" spans="4:6" x14ac:dyDescent="0.25">
      <c r="D986" s="123"/>
      <c r="E986" s="123"/>
      <c r="F986" s="123"/>
    </row>
    <row r="987" spans="4:6" x14ac:dyDescent="0.25">
      <c r="D987" s="123"/>
      <c r="E987" s="123"/>
      <c r="F987" s="123"/>
    </row>
    <row r="988" spans="4:6" x14ac:dyDescent="0.25">
      <c r="D988" s="123"/>
      <c r="E988" s="123"/>
      <c r="F988" s="123"/>
    </row>
    <row r="989" spans="4:6" x14ac:dyDescent="0.25">
      <c r="D989" s="123"/>
      <c r="E989" s="123"/>
      <c r="F989" s="123"/>
    </row>
    <row r="990" spans="4:6" x14ac:dyDescent="0.25">
      <c r="D990" s="123"/>
      <c r="E990" s="123"/>
      <c r="F990" s="123"/>
    </row>
    <row r="991" spans="4:6" x14ac:dyDescent="0.25">
      <c r="D991" s="123"/>
      <c r="E991" s="123"/>
      <c r="F991" s="123"/>
    </row>
    <row r="992" spans="4:6" x14ac:dyDescent="0.25">
      <c r="D992" s="123"/>
      <c r="E992" s="123"/>
      <c r="F992" s="123"/>
    </row>
    <row r="993" spans="4:6" x14ac:dyDescent="0.25">
      <c r="D993" s="123"/>
      <c r="E993" s="123"/>
      <c r="F993" s="123"/>
    </row>
    <row r="994" spans="4:6" x14ac:dyDescent="0.25">
      <c r="D994" s="123"/>
      <c r="E994" s="123"/>
      <c r="F994" s="123"/>
    </row>
    <row r="995" spans="4:6" x14ac:dyDescent="0.25">
      <c r="D995" s="123"/>
      <c r="E995" s="123"/>
      <c r="F995" s="123"/>
    </row>
    <row r="996" spans="4:6" x14ac:dyDescent="0.25">
      <c r="D996" s="123"/>
      <c r="E996" s="123"/>
      <c r="F996" s="123"/>
    </row>
    <row r="997" spans="4:6" x14ac:dyDescent="0.25">
      <c r="D997" s="123"/>
      <c r="E997" s="123"/>
      <c r="F997" s="123"/>
    </row>
    <row r="998" spans="4:6" x14ac:dyDescent="0.25">
      <c r="D998" s="123"/>
      <c r="E998" s="123"/>
      <c r="F998" s="123"/>
    </row>
    <row r="999" spans="4:6" x14ac:dyDescent="0.25">
      <c r="D999" s="123"/>
      <c r="E999" s="123"/>
      <c r="F999" s="123"/>
    </row>
    <row r="1000" spans="4:6" x14ac:dyDescent="0.25">
      <c r="D1000" s="123"/>
      <c r="E1000" s="123"/>
      <c r="F1000" s="123"/>
    </row>
    <row r="1001" spans="4:6" x14ac:dyDescent="0.25">
      <c r="D1001" s="123"/>
      <c r="E1001" s="123"/>
      <c r="F1001" s="123"/>
    </row>
    <row r="1002" spans="4:6" x14ac:dyDescent="0.25">
      <c r="D1002" s="123"/>
      <c r="E1002" s="123"/>
      <c r="F1002" s="123"/>
    </row>
    <row r="1003" spans="4:6" x14ac:dyDescent="0.25">
      <c r="D1003" s="123"/>
      <c r="E1003" s="123"/>
      <c r="F1003" s="123"/>
    </row>
    <row r="1004" spans="4:6" x14ac:dyDescent="0.25">
      <c r="D1004" s="123"/>
      <c r="E1004" s="123"/>
      <c r="F1004" s="123"/>
    </row>
    <row r="1005" spans="4:6" x14ac:dyDescent="0.25">
      <c r="D1005" s="123"/>
      <c r="E1005" s="123"/>
      <c r="F1005" s="123"/>
    </row>
    <row r="1006" spans="4:6" x14ac:dyDescent="0.25">
      <c r="D1006" s="123"/>
      <c r="E1006" s="123"/>
      <c r="F1006" s="123"/>
    </row>
    <row r="1007" spans="4:6" x14ac:dyDescent="0.25">
      <c r="D1007" s="123"/>
      <c r="E1007" s="123"/>
      <c r="F1007" s="123"/>
    </row>
    <row r="1008" spans="4:6" x14ac:dyDescent="0.25">
      <c r="D1008" s="123"/>
      <c r="E1008" s="123"/>
      <c r="F1008" s="123"/>
    </row>
    <row r="1009" spans="4:6" x14ac:dyDescent="0.25">
      <c r="D1009" s="123"/>
      <c r="E1009" s="123"/>
      <c r="F1009" s="123"/>
    </row>
    <row r="1010" spans="4:6" x14ac:dyDescent="0.25">
      <c r="D1010" s="123"/>
      <c r="E1010" s="123"/>
      <c r="F1010" s="123"/>
    </row>
    <row r="1011" spans="4:6" x14ac:dyDescent="0.25">
      <c r="D1011" s="123"/>
      <c r="E1011" s="123"/>
      <c r="F1011" s="123"/>
    </row>
    <row r="1012" spans="4:6" x14ac:dyDescent="0.25">
      <c r="D1012" s="123"/>
      <c r="E1012" s="123"/>
      <c r="F1012" s="123"/>
    </row>
    <row r="1013" spans="4:6" x14ac:dyDescent="0.25">
      <c r="D1013" s="123"/>
      <c r="E1013" s="123"/>
      <c r="F1013" s="123"/>
    </row>
    <row r="1014" spans="4:6" x14ac:dyDescent="0.25">
      <c r="D1014" s="123"/>
      <c r="E1014" s="123"/>
      <c r="F1014" s="123"/>
    </row>
    <row r="1015" spans="4:6" x14ac:dyDescent="0.25">
      <c r="D1015" s="123"/>
      <c r="E1015" s="123"/>
      <c r="F1015" s="123"/>
    </row>
    <row r="1016" spans="4:6" x14ac:dyDescent="0.25">
      <c r="D1016" s="123"/>
      <c r="E1016" s="123"/>
      <c r="F1016" s="123"/>
    </row>
    <row r="1017" spans="4:6" x14ac:dyDescent="0.25">
      <c r="D1017" s="123"/>
      <c r="E1017" s="123"/>
      <c r="F1017" s="123"/>
    </row>
    <row r="1018" spans="4:6" x14ac:dyDescent="0.25">
      <c r="D1018" s="123"/>
      <c r="E1018" s="123"/>
      <c r="F1018" s="123"/>
    </row>
    <row r="1019" spans="4:6" x14ac:dyDescent="0.25">
      <c r="D1019" s="123"/>
      <c r="E1019" s="123"/>
      <c r="F1019" s="123"/>
    </row>
    <row r="1020" spans="4:6" x14ac:dyDescent="0.25">
      <c r="D1020" s="123"/>
      <c r="E1020" s="123"/>
      <c r="F1020" s="123"/>
    </row>
    <row r="1021" spans="4:6" x14ac:dyDescent="0.25">
      <c r="D1021" s="123"/>
      <c r="E1021" s="123"/>
      <c r="F1021" s="123"/>
    </row>
    <row r="1022" spans="4:6" x14ac:dyDescent="0.25">
      <c r="D1022" s="123"/>
      <c r="E1022" s="123"/>
      <c r="F1022" s="123"/>
    </row>
    <row r="1023" spans="4:6" x14ac:dyDescent="0.25">
      <c r="D1023" s="123"/>
      <c r="E1023" s="123"/>
      <c r="F1023" s="123"/>
    </row>
    <row r="1024" spans="4:6" x14ac:dyDescent="0.25">
      <c r="D1024" s="123"/>
      <c r="E1024" s="123"/>
      <c r="F1024" s="123"/>
    </row>
    <row r="1025" spans="4:6" x14ac:dyDescent="0.25">
      <c r="D1025" s="123"/>
      <c r="E1025" s="123"/>
      <c r="F1025" s="123"/>
    </row>
    <row r="1026" spans="4:6" x14ac:dyDescent="0.25">
      <c r="D1026" s="123"/>
      <c r="E1026" s="123"/>
      <c r="F1026" s="123"/>
    </row>
    <row r="1027" spans="4:6" x14ac:dyDescent="0.25">
      <c r="D1027" s="123"/>
      <c r="E1027" s="123"/>
      <c r="F1027" s="123"/>
    </row>
    <row r="1028" spans="4:6" x14ac:dyDescent="0.25">
      <c r="D1028" s="123"/>
      <c r="E1028" s="123"/>
      <c r="F1028" s="123"/>
    </row>
    <row r="1029" spans="4:6" x14ac:dyDescent="0.25">
      <c r="D1029" s="123"/>
      <c r="E1029" s="123"/>
      <c r="F1029" s="123"/>
    </row>
    <row r="1030" spans="4:6" x14ac:dyDescent="0.25">
      <c r="D1030" s="123"/>
      <c r="E1030" s="123"/>
      <c r="F1030" s="123"/>
    </row>
    <row r="1031" spans="4:6" x14ac:dyDescent="0.25">
      <c r="D1031" s="123"/>
      <c r="E1031" s="123"/>
      <c r="F1031" s="123"/>
    </row>
    <row r="1032" spans="4:6" x14ac:dyDescent="0.25">
      <c r="D1032" s="123"/>
      <c r="E1032" s="123"/>
      <c r="F1032" s="123"/>
    </row>
    <row r="1033" spans="4:6" x14ac:dyDescent="0.25">
      <c r="D1033" s="123"/>
      <c r="E1033" s="123"/>
      <c r="F1033" s="123"/>
    </row>
    <row r="1034" spans="4:6" x14ac:dyDescent="0.25">
      <c r="D1034" s="123"/>
      <c r="E1034" s="123"/>
      <c r="F1034" s="123"/>
    </row>
    <row r="1035" spans="4:6" x14ac:dyDescent="0.25">
      <c r="D1035" s="123"/>
      <c r="E1035" s="123"/>
      <c r="F1035" s="123"/>
    </row>
    <row r="1036" spans="4:6" x14ac:dyDescent="0.25">
      <c r="D1036" s="123"/>
      <c r="E1036" s="123"/>
      <c r="F1036" s="123"/>
    </row>
    <row r="1037" spans="4:6" x14ac:dyDescent="0.25">
      <c r="D1037" s="123"/>
      <c r="E1037" s="123"/>
      <c r="F1037" s="123"/>
    </row>
    <row r="1038" spans="4:6" x14ac:dyDescent="0.25">
      <c r="D1038" s="123"/>
      <c r="E1038" s="123"/>
      <c r="F1038" s="123"/>
    </row>
    <row r="1039" spans="4:6" x14ac:dyDescent="0.25">
      <c r="D1039" s="123"/>
      <c r="E1039" s="123"/>
      <c r="F1039" s="123"/>
    </row>
    <row r="1040" spans="4:6" x14ac:dyDescent="0.25">
      <c r="D1040" s="123"/>
      <c r="E1040" s="123"/>
      <c r="F1040" s="123"/>
    </row>
    <row r="1041" spans="4:6" x14ac:dyDescent="0.25">
      <c r="D1041" s="123"/>
      <c r="E1041" s="123"/>
      <c r="F1041" s="123"/>
    </row>
    <row r="1042" spans="4:6" x14ac:dyDescent="0.25">
      <c r="D1042" s="123"/>
      <c r="E1042" s="123"/>
      <c r="F1042" s="123"/>
    </row>
    <row r="1043" spans="4:6" x14ac:dyDescent="0.25">
      <c r="D1043" s="123"/>
      <c r="E1043" s="123"/>
      <c r="F1043" s="123"/>
    </row>
    <row r="1044" spans="4:6" x14ac:dyDescent="0.25">
      <c r="D1044" s="123"/>
      <c r="E1044" s="123"/>
      <c r="F1044" s="123"/>
    </row>
    <row r="1045" spans="4:6" x14ac:dyDescent="0.25">
      <c r="D1045" s="123"/>
      <c r="E1045" s="123"/>
      <c r="F1045" s="123"/>
    </row>
    <row r="1046" spans="4:6" x14ac:dyDescent="0.25">
      <c r="D1046" s="123"/>
      <c r="E1046" s="123"/>
      <c r="F1046" s="123"/>
    </row>
    <row r="1047" spans="4:6" x14ac:dyDescent="0.25">
      <c r="D1047" s="123"/>
      <c r="E1047" s="123"/>
      <c r="F1047" s="123"/>
    </row>
    <row r="1048" spans="4:6" x14ac:dyDescent="0.25">
      <c r="D1048" s="123"/>
      <c r="E1048" s="123"/>
      <c r="F1048" s="123"/>
    </row>
    <row r="1049" spans="4:6" x14ac:dyDescent="0.25">
      <c r="D1049" s="123"/>
      <c r="E1049" s="123"/>
      <c r="F1049" s="123"/>
    </row>
    <row r="1050" spans="4:6" x14ac:dyDescent="0.25">
      <c r="D1050" s="123"/>
      <c r="E1050" s="123"/>
      <c r="F1050" s="123"/>
    </row>
    <row r="1051" spans="4:6" x14ac:dyDescent="0.25">
      <c r="D1051" s="123"/>
      <c r="E1051" s="123"/>
      <c r="F1051" s="123"/>
    </row>
    <row r="1052" spans="4:6" x14ac:dyDescent="0.25">
      <c r="D1052" s="123"/>
      <c r="E1052" s="123"/>
      <c r="F1052" s="123"/>
    </row>
    <row r="1053" spans="4:6" x14ac:dyDescent="0.25">
      <c r="D1053" s="123"/>
      <c r="E1053" s="123"/>
      <c r="F1053" s="123"/>
    </row>
    <row r="1054" spans="4:6" x14ac:dyDescent="0.25">
      <c r="D1054" s="123"/>
      <c r="E1054" s="123"/>
      <c r="F1054" s="123"/>
    </row>
    <row r="1055" spans="4:6" x14ac:dyDescent="0.25">
      <c r="D1055" s="123"/>
      <c r="E1055" s="123"/>
      <c r="F1055" s="123"/>
    </row>
    <row r="1056" spans="4:6" x14ac:dyDescent="0.25">
      <c r="D1056" s="123"/>
      <c r="E1056" s="123"/>
      <c r="F1056" s="123"/>
    </row>
    <row r="1057" spans="4:6" x14ac:dyDescent="0.25">
      <c r="D1057" s="123"/>
      <c r="E1057" s="123"/>
      <c r="F1057" s="123"/>
    </row>
    <row r="1058" spans="4:6" x14ac:dyDescent="0.25">
      <c r="D1058" s="123"/>
      <c r="E1058" s="123"/>
      <c r="F1058" s="123"/>
    </row>
    <row r="1059" spans="4:6" x14ac:dyDescent="0.25">
      <c r="D1059" s="123"/>
      <c r="E1059" s="123"/>
      <c r="F1059" s="123"/>
    </row>
    <row r="1060" spans="4:6" x14ac:dyDescent="0.25">
      <c r="D1060" s="123"/>
      <c r="E1060" s="123"/>
      <c r="F1060" s="123"/>
    </row>
    <row r="1061" spans="4:6" x14ac:dyDescent="0.25">
      <c r="D1061" s="123"/>
      <c r="E1061" s="123"/>
      <c r="F1061" s="123"/>
    </row>
    <row r="1062" spans="4:6" x14ac:dyDescent="0.25">
      <c r="D1062" s="123"/>
      <c r="E1062" s="123"/>
      <c r="F1062" s="123"/>
    </row>
    <row r="1063" spans="4:6" x14ac:dyDescent="0.25">
      <c r="D1063" s="123"/>
      <c r="E1063" s="123"/>
      <c r="F1063" s="123"/>
    </row>
    <row r="1064" spans="4:6" x14ac:dyDescent="0.25">
      <c r="D1064" s="123"/>
      <c r="E1064" s="123"/>
      <c r="F1064" s="123"/>
    </row>
    <row r="1065" spans="4:6" x14ac:dyDescent="0.25">
      <c r="D1065" s="123"/>
      <c r="E1065" s="123"/>
      <c r="F1065" s="123"/>
    </row>
    <row r="1066" spans="4:6" x14ac:dyDescent="0.25">
      <c r="D1066" s="123"/>
      <c r="E1066" s="123"/>
      <c r="F1066" s="123"/>
    </row>
    <row r="1067" spans="4:6" x14ac:dyDescent="0.25">
      <c r="D1067" s="123"/>
      <c r="E1067" s="123"/>
      <c r="F1067" s="123"/>
    </row>
    <row r="1068" spans="4:6" x14ac:dyDescent="0.25">
      <c r="D1068" s="123"/>
      <c r="E1068" s="123"/>
      <c r="F1068" s="123"/>
    </row>
    <row r="1069" spans="4:6" x14ac:dyDescent="0.25">
      <c r="D1069" s="123"/>
      <c r="E1069" s="123"/>
      <c r="F1069" s="123"/>
    </row>
    <row r="1070" spans="4:6" x14ac:dyDescent="0.25">
      <c r="D1070" s="123"/>
      <c r="E1070" s="123"/>
      <c r="F1070" s="123"/>
    </row>
    <row r="1071" spans="4:6" x14ac:dyDescent="0.25">
      <c r="D1071" s="123"/>
      <c r="E1071" s="123"/>
      <c r="F1071" s="123"/>
    </row>
    <row r="1072" spans="4:6" x14ac:dyDescent="0.25">
      <c r="D1072" s="123"/>
      <c r="E1072" s="123"/>
      <c r="F1072" s="123"/>
    </row>
    <row r="1073" spans="4:6" x14ac:dyDescent="0.25">
      <c r="D1073" s="123"/>
      <c r="E1073" s="123"/>
      <c r="F1073" s="123"/>
    </row>
    <row r="1074" spans="4:6" x14ac:dyDescent="0.25">
      <c r="D1074" s="123"/>
      <c r="E1074" s="123"/>
      <c r="F1074" s="123"/>
    </row>
    <row r="1075" spans="4:6" x14ac:dyDescent="0.25">
      <c r="D1075" s="123"/>
      <c r="E1075" s="123"/>
      <c r="F1075" s="123"/>
    </row>
    <row r="1076" spans="4:6" x14ac:dyDescent="0.25">
      <c r="D1076" s="123"/>
      <c r="E1076" s="123"/>
      <c r="F1076" s="123"/>
    </row>
    <row r="1077" spans="4:6" x14ac:dyDescent="0.25">
      <c r="D1077" s="123"/>
      <c r="E1077" s="123"/>
      <c r="F1077" s="123"/>
    </row>
    <row r="1078" spans="4:6" x14ac:dyDescent="0.25">
      <c r="D1078" s="123"/>
      <c r="E1078" s="123"/>
      <c r="F1078" s="123"/>
    </row>
    <row r="1079" spans="4:6" x14ac:dyDescent="0.25">
      <c r="D1079" s="123"/>
      <c r="E1079" s="123"/>
      <c r="F1079" s="123"/>
    </row>
    <row r="1080" spans="4:6" x14ac:dyDescent="0.25">
      <c r="D1080" s="123"/>
      <c r="E1080" s="123"/>
      <c r="F1080" s="123"/>
    </row>
    <row r="1081" spans="4:6" x14ac:dyDescent="0.25">
      <c r="D1081" s="123"/>
      <c r="E1081" s="123"/>
      <c r="F1081" s="123"/>
    </row>
    <row r="1082" spans="4:6" x14ac:dyDescent="0.25">
      <c r="D1082" s="123"/>
      <c r="E1082" s="123"/>
      <c r="F1082" s="123"/>
    </row>
    <row r="1083" spans="4:6" x14ac:dyDescent="0.25">
      <c r="D1083" s="123"/>
      <c r="E1083" s="123"/>
      <c r="F1083" s="123"/>
    </row>
    <row r="1084" spans="4:6" x14ac:dyDescent="0.25">
      <c r="D1084" s="123"/>
      <c r="E1084" s="123"/>
      <c r="F1084" s="123"/>
    </row>
    <row r="1085" spans="4:6" x14ac:dyDescent="0.25">
      <c r="D1085" s="123"/>
      <c r="E1085" s="123"/>
      <c r="F1085" s="123"/>
    </row>
    <row r="1086" spans="4:6" x14ac:dyDescent="0.25">
      <c r="D1086" s="123"/>
      <c r="E1086" s="123"/>
      <c r="F1086" s="123"/>
    </row>
    <row r="1087" spans="4:6" x14ac:dyDescent="0.25">
      <c r="D1087" s="123"/>
      <c r="E1087" s="123"/>
      <c r="F1087" s="123"/>
    </row>
    <row r="1088" spans="4:6" x14ac:dyDescent="0.25">
      <c r="D1088" s="123"/>
      <c r="E1088" s="123"/>
      <c r="F1088" s="123"/>
    </row>
    <row r="1089" spans="4:6" x14ac:dyDescent="0.25">
      <c r="D1089" s="123"/>
      <c r="E1089" s="123"/>
      <c r="F1089" s="123"/>
    </row>
    <row r="1090" spans="4:6" x14ac:dyDescent="0.25">
      <c r="D1090" s="123"/>
      <c r="E1090" s="123"/>
      <c r="F1090" s="123"/>
    </row>
    <row r="1091" spans="4:6" x14ac:dyDescent="0.25">
      <c r="D1091" s="123"/>
      <c r="E1091" s="123"/>
      <c r="F1091" s="123"/>
    </row>
    <row r="1092" spans="4:6" x14ac:dyDescent="0.25">
      <c r="D1092" s="123"/>
      <c r="E1092" s="123"/>
      <c r="F1092" s="123"/>
    </row>
    <row r="1093" spans="4:6" x14ac:dyDescent="0.25">
      <c r="D1093" s="123"/>
      <c r="E1093" s="123"/>
      <c r="F1093" s="123"/>
    </row>
    <row r="1094" spans="4:6" x14ac:dyDescent="0.25">
      <c r="D1094" s="123"/>
      <c r="E1094" s="123"/>
      <c r="F1094" s="123"/>
    </row>
    <row r="1095" spans="4:6" x14ac:dyDescent="0.25">
      <c r="D1095" s="123"/>
      <c r="E1095" s="123"/>
      <c r="F1095" s="123"/>
    </row>
    <row r="1096" spans="4:6" x14ac:dyDescent="0.25">
      <c r="D1096" s="123"/>
      <c r="E1096" s="123"/>
      <c r="F1096" s="123"/>
    </row>
    <row r="1097" spans="4:6" x14ac:dyDescent="0.25">
      <c r="D1097" s="123"/>
      <c r="E1097" s="123"/>
      <c r="F1097" s="123"/>
    </row>
    <row r="1098" spans="4:6" x14ac:dyDescent="0.25">
      <c r="D1098" s="123"/>
      <c r="E1098" s="123"/>
      <c r="F1098" s="123"/>
    </row>
    <row r="1099" spans="4:6" x14ac:dyDescent="0.25">
      <c r="D1099" s="123"/>
      <c r="E1099" s="123"/>
      <c r="F1099" s="123"/>
    </row>
    <row r="1100" spans="4:6" x14ac:dyDescent="0.25">
      <c r="D1100" s="123"/>
      <c r="E1100" s="123"/>
      <c r="F1100" s="123"/>
    </row>
    <row r="1101" spans="4:6" x14ac:dyDescent="0.25">
      <c r="D1101" s="123"/>
      <c r="E1101" s="123"/>
      <c r="F1101" s="123"/>
    </row>
    <row r="1102" spans="4:6" x14ac:dyDescent="0.25">
      <c r="D1102" s="123"/>
      <c r="E1102" s="123"/>
      <c r="F1102" s="123"/>
    </row>
    <row r="1103" spans="4:6" x14ac:dyDescent="0.25">
      <c r="D1103" s="123"/>
      <c r="E1103" s="123"/>
      <c r="F1103" s="123"/>
    </row>
    <row r="1104" spans="4:6" x14ac:dyDescent="0.25">
      <c r="D1104" s="123"/>
      <c r="E1104" s="123"/>
      <c r="F1104" s="123"/>
    </row>
    <row r="1105" spans="4:6" x14ac:dyDescent="0.25">
      <c r="D1105" s="123"/>
      <c r="E1105" s="123"/>
      <c r="F1105" s="123"/>
    </row>
    <row r="1106" spans="4:6" x14ac:dyDescent="0.25">
      <c r="D1106" s="123"/>
      <c r="E1106" s="123"/>
      <c r="F1106" s="123"/>
    </row>
    <row r="1107" spans="4:6" x14ac:dyDescent="0.25">
      <c r="D1107" s="123"/>
      <c r="E1107" s="123"/>
      <c r="F1107" s="123"/>
    </row>
    <row r="1108" spans="4:6" x14ac:dyDescent="0.25">
      <c r="D1108" s="123"/>
      <c r="E1108" s="123"/>
      <c r="F1108" s="123"/>
    </row>
    <row r="1109" spans="4:6" x14ac:dyDescent="0.25">
      <c r="D1109" s="123"/>
      <c r="E1109" s="123"/>
      <c r="F1109" s="123"/>
    </row>
    <row r="1110" spans="4:6" x14ac:dyDescent="0.25">
      <c r="D1110" s="123"/>
      <c r="E1110" s="123"/>
      <c r="F1110" s="123"/>
    </row>
    <row r="1111" spans="4:6" x14ac:dyDescent="0.25">
      <c r="D1111" s="123"/>
      <c r="E1111" s="123"/>
      <c r="F1111" s="123"/>
    </row>
    <row r="1112" spans="4:6" x14ac:dyDescent="0.25">
      <c r="D1112" s="123"/>
      <c r="E1112" s="123"/>
      <c r="F1112" s="123"/>
    </row>
    <row r="1113" spans="4:6" x14ac:dyDescent="0.25">
      <c r="D1113" s="123"/>
      <c r="E1113" s="123"/>
      <c r="F1113" s="123"/>
    </row>
    <row r="1114" spans="4:6" x14ac:dyDescent="0.25">
      <c r="D1114" s="123"/>
      <c r="E1114" s="123"/>
      <c r="F1114" s="123"/>
    </row>
    <row r="1115" spans="4:6" x14ac:dyDescent="0.25">
      <c r="D1115" s="123"/>
      <c r="E1115" s="123"/>
      <c r="F1115" s="123"/>
    </row>
    <row r="1116" spans="4:6" x14ac:dyDescent="0.25">
      <c r="D1116" s="123"/>
      <c r="E1116" s="123"/>
      <c r="F1116" s="123"/>
    </row>
    <row r="1117" spans="4:6" x14ac:dyDescent="0.25">
      <c r="D1117" s="123"/>
      <c r="E1117" s="123"/>
      <c r="F1117" s="123"/>
    </row>
    <row r="1118" spans="4:6" x14ac:dyDescent="0.25">
      <c r="D1118" s="123"/>
      <c r="E1118" s="123"/>
      <c r="F1118" s="123"/>
    </row>
    <row r="1119" spans="4:6" x14ac:dyDescent="0.25">
      <c r="D1119" s="123"/>
      <c r="E1119" s="123"/>
      <c r="F1119" s="123"/>
    </row>
    <row r="1120" spans="4:6" x14ac:dyDescent="0.25">
      <c r="D1120" s="123"/>
      <c r="E1120" s="123"/>
      <c r="F1120" s="123"/>
    </row>
    <row r="1121" spans="4:6" x14ac:dyDescent="0.25">
      <c r="D1121" s="123"/>
      <c r="E1121" s="123"/>
      <c r="F1121" s="123"/>
    </row>
    <row r="1122" spans="4:6" x14ac:dyDescent="0.25">
      <c r="D1122" s="123"/>
      <c r="E1122" s="123"/>
      <c r="F1122" s="123"/>
    </row>
    <row r="1123" spans="4:6" x14ac:dyDescent="0.25">
      <c r="D1123" s="123"/>
      <c r="E1123" s="123"/>
      <c r="F1123" s="123"/>
    </row>
    <row r="1124" spans="4:6" x14ac:dyDescent="0.25">
      <c r="D1124" s="123"/>
      <c r="E1124" s="123"/>
      <c r="F1124" s="123"/>
    </row>
    <row r="1125" spans="4:6" x14ac:dyDescent="0.25">
      <c r="D1125" s="123"/>
      <c r="E1125" s="123"/>
      <c r="F1125" s="123"/>
    </row>
    <row r="1126" spans="4:6" x14ac:dyDescent="0.25">
      <c r="D1126" s="123"/>
      <c r="E1126" s="123"/>
      <c r="F1126" s="123"/>
    </row>
    <row r="1127" spans="4:6" x14ac:dyDescent="0.25">
      <c r="D1127" s="123"/>
      <c r="E1127" s="123"/>
      <c r="F1127" s="123"/>
    </row>
    <row r="1128" spans="4:6" x14ac:dyDescent="0.25">
      <c r="D1128" s="123"/>
      <c r="E1128" s="123"/>
      <c r="F1128" s="123"/>
    </row>
    <row r="1129" spans="4:6" x14ac:dyDescent="0.25">
      <c r="D1129" s="123"/>
      <c r="E1129" s="123"/>
      <c r="F1129" s="123"/>
    </row>
    <row r="1130" spans="4:6" x14ac:dyDescent="0.25">
      <c r="D1130" s="123"/>
      <c r="E1130" s="123"/>
      <c r="F1130" s="123"/>
    </row>
    <row r="1131" spans="4:6" x14ac:dyDescent="0.25">
      <c r="D1131" s="123"/>
      <c r="E1131" s="123"/>
      <c r="F1131" s="123"/>
    </row>
    <row r="1132" spans="4:6" x14ac:dyDescent="0.25">
      <c r="D1132" s="123"/>
      <c r="E1132" s="123"/>
      <c r="F1132" s="123"/>
    </row>
    <row r="1133" spans="4:6" x14ac:dyDescent="0.25">
      <c r="D1133" s="123"/>
      <c r="E1133" s="123"/>
      <c r="F1133" s="123"/>
    </row>
    <row r="1134" spans="4:6" x14ac:dyDescent="0.25">
      <c r="D1134" s="123"/>
      <c r="E1134" s="123"/>
      <c r="F1134" s="123"/>
    </row>
    <row r="1135" spans="4:6" x14ac:dyDescent="0.25">
      <c r="D1135" s="123"/>
      <c r="E1135" s="123"/>
      <c r="F1135" s="123"/>
    </row>
    <row r="1136" spans="4:6" x14ac:dyDescent="0.25">
      <c r="D1136" s="123"/>
      <c r="E1136" s="123"/>
      <c r="F1136" s="123"/>
    </row>
    <row r="1137" spans="4:6" x14ac:dyDescent="0.25">
      <c r="D1137" s="123"/>
      <c r="E1137" s="123"/>
      <c r="F1137" s="123"/>
    </row>
    <row r="1138" spans="4:6" x14ac:dyDescent="0.25">
      <c r="D1138" s="123"/>
      <c r="E1138" s="123"/>
      <c r="F1138" s="123"/>
    </row>
    <row r="1139" spans="4:6" x14ac:dyDescent="0.25">
      <c r="D1139" s="123"/>
      <c r="E1139" s="123"/>
      <c r="F1139" s="123"/>
    </row>
    <row r="1140" spans="4:6" x14ac:dyDescent="0.25">
      <c r="D1140" s="123"/>
      <c r="E1140" s="123"/>
      <c r="F1140" s="123"/>
    </row>
    <row r="1141" spans="4:6" x14ac:dyDescent="0.25">
      <c r="D1141" s="123"/>
      <c r="E1141" s="123"/>
      <c r="F1141" s="123"/>
    </row>
    <row r="1142" spans="4:6" x14ac:dyDescent="0.25">
      <c r="D1142" s="123"/>
      <c r="E1142" s="123"/>
      <c r="F1142" s="123"/>
    </row>
    <row r="1143" spans="4:6" x14ac:dyDescent="0.25">
      <c r="D1143" s="123"/>
      <c r="E1143" s="123"/>
      <c r="F1143" s="123"/>
    </row>
    <row r="1144" spans="4:6" x14ac:dyDescent="0.25">
      <c r="D1144" s="123"/>
      <c r="E1144" s="123"/>
      <c r="F1144" s="123"/>
    </row>
    <row r="1145" spans="4:6" x14ac:dyDescent="0.25">
      <c r="D1145" s="123"/>
      <c r="E1145" s="123"/>
      <c r="F1145" s="123"/>
    </row>
    <row r="1146" spans="4:6" x14ac:dyDescent="0.25">
      <c r="D1146" s="123"/>
      <c r="E1146" s="123"/>
      <c r="F1146" s="123"/>
    </row>
    <row r="1147" spans="4:6" x14ac:dyDescent="0.25">
      <c r="D1147" s="123"/>
      <c r="E1147" s="123"/>
      <c r="F1147" s="123"/>
    </row>
    <row r="1148" spans="4:6" x14ac:dyDescent="0.25">
      <c r="D1148" s="123"/>
      <c r="E1148" s="123"/>
      <c r="F1148" s="123"/>
    </row>
    <row r="1149" spans="4:6" x14ac:dyDescent="0.25">
      <c r="D1149" s="123"/>
      <c r="E1149" s="123"/>
      <c r="F1149" s="123"/>
    </row>
    <row r="1150" spans="4:6" x14ac:dyDescent="0.25">
      <c r="D1150" s="123"/>
      <c r="E1150" s="123"/>
      <c r="F1150" s="123"/>
    </row>
    <row r="1151" spans="4:6" x14ac:dyDescent="0.25">
      <c r="D1151" s="123"/>
      <c r="E1151" s="123"/>
      <c r="F1151" s="123"/>
    </row>
    <row r="1152" spans="4:6" x14ac:dyDescent="0.25">
      <c r="D1152" s="123"/>
      <c r="E1152" s="123"/>
      <c r="F1152" s="123"/>
    </row>
    <row r="1153" spans="4:6" x14ac:dyDescent="0.25">
      <c r="D1153" s="123"/>
      <c r="E1153" s="123"/>
      <c r="F1153" s="123"/>
    </row>
    <row r="1154" spans="4:6" x14ac:dyDescent="0.25">
      <c r="D1154" s="123"/>
      <c r="E1154" s="123"/>
      <c r="F1154" s="123"/>
    </row>
    <row r="1155" spans="4:6" x14ac:dyDescent="0.25">
      <c r="D1155" s="123"/>
      <c r="E1155" s="123"/>
      <c r="F1155" s="123"/>
    </row>
    <row r="1156" spans="4:6" x14ac:dyDescent="0.25">
      <c r="D1156" s="123"/>
      <c r="E1156" s="123"/>
      <c r="F1156" s="123"/>
    </row>
    <row r="1157" spans="4:6" x14ac:dyDescent="0.25">
      <c r="D1157" s="123"/>
      <c r="E1157" s="123"/>
      <c r="F1157" s="123"/>
    </row>
    <row r="1158" spans="4:6" x14ac:dyDescent="0.25">
      <c r="D1158" s="123"/>
      <c r="E1158" s="123"/>
      <c r="F1158" s="123"/>
    </row>
    <row r="1159" spans="4:6" x14ac:dyDescent="0.25">
      <c r="D1159" s="123"/>
      <c r="E1159" s="123"/>
      <c r="F1159" s="123"/>
    </row>
    <row r="1160" spans="4:6" x14ac:dyDescent="0.25">
      <c r="D1160" s="123"/>
      <c r="E1160" s="123"/>
      <c r="F1160" s="123"/>
    </row>
    <row r="1161" spans="4:6" x14ac:dyDescent="0.25">
      <c r="D1161" s="123"/>
      <c r="E1161" s="123"/>
      <c r="F1161" s="123"/>
    </row>
    <row r="1162" spans="4:6" x14ac:dyDescent="0.25">
      <c r="D1162" s="123"/>
      <c r="E1162" s="123"/>
      <c r="F1162" s="123"/>
    </row>
    <row r="1163" spans="4:6" x14ac:dyDescent="0.25">
      <c r="D1163" s="123"/>
      <c r="E1163" s="123"/>
      <c r="F1163" s="123"/>
    </row>
    <row r="1164" spans="4:6" x14ac:dyDescent="0.25">
      <c r="D1164" s="123"/>
      <c r="E1164" s="123"/>
      <c r="F1164" s="123"/>
    </row>
    <row r="1165" spans="4:6" x14ac:dyDescent="0.25">
      <c r="D1165" s="123"/>
      <c r="E1165" s="123"/>
      <c r="F1165" s="123"/>
    </row>
    <row r="1166" spans="4:6" x14ac:dyDescent="0.25">
      <c r="D1166" s="123"/>
      <c r="E1166" s="123"/>
      <c r="F1166" s="123"/>
    </row>
    <row r="1167" spans="4:6" x14ac:dyDescent="0.25">
      <c r="D1167" s="123"/>
      <c r="E1167" s="123"/>
      <c r="F1167" s="123"/>
    </row>
    <row r="1168" spans="4:6" x14ac:dyDescent="0.25">
      <c r="D1168" s="123"/>
      <c r="E1168" s="123"/>
      <c r="F1168" s="123"/>
    </row>
    <row r="1169" spans="4:6" x14ac:dyDescent="0.25">
      <c r="D1169" s="123"/>
      <c r="E1169" s="123"/>
      <c r="F1169" s="123"/>
    </row>
    <row r="1170" spans="4:6" x14ac:dyDescent="0.25">
      <c r="D1170" s="123"/>
      <c r="E1170" s="123"/>
      <c r="F1170" s="123"/>
    </row>
    <row r="1171" spans="4:6" x14ac:dyDescent="0.25">
      <c r="D1171" s="123"/>
      <c r="E1171" s="123"/>
      <c r="F1171" s="123"/>
    </row>
    <row r="1172" spans="4:6" x14ac:dyDescent="0.25">
      <c r="D1172" s="123"/>
      <c r="E1172" s="123"/>
      <c r="F1172" s="123"/>
    </row>
    <row r="1173" spans="4:6" x14ac:dyDescent="0.25">
      <c r="D1173" s="123"/>
      <c r="E1173" s="123"/>
      <c r="F1173" s="123"/>
    </row>
    <row r="1174" spans="4:6" x14ac:dyDescent="0.25">
      <c r="D1174" s="123"/>
      <c r="E1174" s="123"/>
      <c r="F1174" s="123"/>
    </row>
    <row r="1175" spans="4:6" x14ac:dyDescent="0.25">
      <c r="D1175" s="123"/>
      <c r="E1175" s="123"/>
      <c r="F1175" s="123"/>
    </row>
    <row r="1176" spans="4:6" x14ac:dyDescent="0.25">
      <c r="D1176" s="123"/>
      <c r="E1176" s="123"/>
      <c r="F1176" s="123"/>
    </row>
    <row r="1177" spans="4:6" x14ac:dyDescent="0.25">
      <c r="D1177" s="123"/>
      <c r="E1177" s="123"/>
      <c r="F1177" s="123"/>
    </row>
    <row r="1178" spans="4:6" x14ac:dyDescent="0.25">
      <c r="D1178" s="123"/>
      <c r="E1178" s="123"/>
      <c r="F1178" s="123"/>
    </row>
    <row r="1179" spans="4:6" x14ac:dyDescent="0.25">
      <c r="D1179" s="123"/>
      <c r="E1179" s="123"/>
      <c r="F1179" s="123"/>
    </row>
    <row r="1180" spans="4:6" x14ac:dyDescent="0.25">
      <c r="D1180" s="123"/>
      <c r="E1180" s="123"/>
      <c r="F1180" s="123"/>
    </row>
    <row r="1181" spans="4:6" x14ac:dyDescent="0.25">
      <c r="D1181" s="123"/>
      <c r="E1181" s="123"/>
      <c r="F1181" s="123"/>
    </row>
    <row r="1182" spans="4:6" x14ac:dyDescent="0.25">
      <c r="D1182" s="123"/>
      <c r="E1182" s="123"/>
      <c r="F1182" s="123"/>
    </row>
    <row r="1183" spans="4:6" x14ac:dyDescent="0.25">
      <c r="D1183" s="123"/>
      <c r="E1183" s="123"/>
      <c r="F1183" s="123"/>
    </row>
    <row r="1184" spans="4:6" x14ac:dyDescent="0.25">
      <c r="D1184" s="123"/>
      <c r="E1184" s="123"/>
      <c r="F1184" s="123"/>
    </row>
    <row r="1185" spans="4:6" x14ac:dyDescent="0.25">
      <c r="D1185" s="123"/>
      <c r="E1185" s="123"/>
      <c r="F1185" s="123"/>
    </row>
    <row r="1186" spans="4:6" x14ac:dyDescent="0.25">
      <c r="D1186" s="123"/>
      <c r="E1186" s="123"/>
      <c r="F1186" s="123"/>
    </row>
    <row r="1187" spans="4:6" x14ac:dyDescent="0.25">
      <c r="D1187" s="123"/>
      <c r="E1187" s="123"/>
      <c r="F1187" s="123"/>
    </row>
    <row r="1188" spans="4:6" x14ac:dyDescent="0.25">
      <c r="D1188" s="123"/>
      <c r="E1188" s="123"/>
      <c r="F1188" s="123"/>
    </row>
    <row r="1189" spans="4:6" x14ac:dyDescent="0.25">
      <c r="D1189" s="123"/>
      <c r="E1189" s="123"/>
      <c r="F1189" s="123"/>
    </row>
    <row r="1190" spans="4:6" x14ac:dyDescent="0.25">
      <c r="D1190" s="123"/>
      <c r="E1190" s="123"/>
      <c r="F1190" s="123"/>
    </row>
    <row r="1191" spans="4:6" x14ac:dyDescent="0.25">
      <c r="D1191" s="123"/>
      <c r="E1191" s="123"/>
      <c r="F1191" s="123"/>
    </row>
    <row r="1192" spans="4:6" x14ac:dyDescent="0.25">
      <c r="D1192" s="123"/>
      <c r="E1192" s="123"/>
      <c r="F1192" s="123"/>
    </row>
    <row r="1193" spans="4:6" x14ac:dyDescent="0.25">
      <c r="D1193" s="123"/>
      <c r="E1193" s="123"/>
      <c r="F1193" s="123"/>
    </row>
    <row r="1194" spans="4:6" x14ac:dyDescent="0.25">
      <c r="D1194" s="123"/>
      <c r="E1194" s="123"/>
      <c r="F1194" s="123"/>
    </row>
    <row r="1195" spans="4:6" x14ac:dyDescent="0.25">
      <c r="D1195" s="123"/>
      <c r="E1195" s="123"/>
      <c r="F1195" s="123"/>
    </row>
    <row r="1196" spans="4:6" x14ac:dyDescent="0.25">
      <c r="D1196" s="123"/>
      <c r="E1196" s="123"/>
      <c r="F1196" s="123"/>
    </row>
    <row r="1197" spans="4:6" x14ac:dyDescent="0.25">
      <c r="D1197" s="123"/>
      <c r="E1197" s="123"/>
      <c r="F1197" s="123"/>
    </row>
    <row r="1198" spans="4:6" x14ac:dyDescent="0.25">
      <c r="D1198" s="123"/>
      <c r="E1198" s="123"/>
      <c r="F1198" s="123"/>
    </row>
    <row r="1199" spans="4:6" x14ac:dyDescent="0.25">
      <c r="D1199" s="123"/>
      <c r="E1199" s="123"/>
      <c r="F1199" s="123"/>
    </row>
    <row r="1200" spans="4:6" x14ac:dyDescent="0.25">
      <c r="D1200" s="123"/>
      <c r="E1200" s="123"/>
      <c r="F1200" s="123"/>
    </row>
    <row r="1201" spans="4:6" x14ac:dyDescent="0.25">
      <c r="D1201" s="123"/>
      <c r="E1201" s="123"/>
      <c r="F1201" s="123"/>
    </row>
    <row r="1202" spans="4:6" x14ac:dyDescent="0.25">
      <c r="D1202" s="123"/>
      <c r="E1202" s="123"/>
      <c r="F1202" s="123"/>
    </row>
    <row r="1203" spans="4:6" x14ac:dyDescent="0.25">
      <c r="D1203" s="123"/>
      <c r="E1203" s="123"/>
      <c r="F1203" s="123"/>
    </row>
    <row r="1204" spans="4:6" x14ac:dyDescent="0.25">
      <c r="D1204" s="123"/>
      <c r="E1204" s="123"/>
      <c r="F1204" s="123"/>
    </row>
    <row r="1205" spans="4:6" x14ac:dyDescent="0.25">
      <c r="D1205" s="123"/>
      <c r="E1205" s="123"/>
      <c r="F1205" s="123"/>
    </row>
    <row r="1206" spans="4:6" x14ac:dyDescent="0.25">
      <c r="D1206" s="123"/>
      <c r="E1206" s="123"/>
      <c r="F1206" s="123"/>
    </row>
    <row r="1207" spans="4:6" x14ac:dyDescent="0.25">
      <c r="D1207" s="123"/>
      <c r="E1207" s="123"/>
      <c r="F1207" s="123"/>
    </row>
    <row r="1208" spans="4:6" x14ac:dyDescent="0.25">
      <c r="D1208" s="123"/>
      <c r="E1208" s="123"/>
      <c r="F1208" s="123"/>
    </row>
    <row r="1209" spans="4:6" x14ac:dyDescent="0.25">
      <c r="D1209" s="123"/>
      <c r="E1209" s="123"/>
      <c r="F1209" s="123"/>
    </row>
    <row r="1210" spans="4:6" x14ac:dyDescent="0.25">
      <c r="D1210" s="123"/>
      <c r="E1210" s="123"/>
      <c r="F1210" s="123"/>
    </row>
    <row r="1211" spans="4:6" x14ac:dyDescent="0.25">
      <c r="D1211" s="123"/>
      <c r="E1211" s="123"/>
      <c r="F1211" s="123"/>
    </row>
    <row r="1212" spans="4:6" x14ac:dyDescent="0.25">
      <c r="D1212" s="123"/>
      <c r="E1212" s="123"/>
      <c r="F1212" s="123"/>
    </row>
    <row r="1213" spans="4:6" x14ac:dyDescent="0.25">
      <c r="D1213" s="123"/>
      <c r="E1213" s="123"/>
      <c r="F1213" s="123"/>
    </row>
    <row r="1214" spans="4:6" x14ac:dyDescent="0.25">
      <c r="D1214" s="123"/>
      <c r="E1214" s="123"/>
      <c r="F1214" s="123"/>
    </row>
    <row r="1215" spans="4:6" x14ac:dyDescent="0.25">
      <c r="D1215" s="123"/>
      <c r="E1215" s="123"/>
      <c r="F1215" s="123"/>
    </row>
    <row r="1216" spans="4:6" x14ac:dyDescent="0.25">
      <c r="D1216" s="123"/>
      <c r="E1216" s="123"/>
      <c r="F1216" s="123"/>
    </row>
    <row r="1217" spans="4:6" x14ac:dyDescent="0.25">
      <c r="D1217" s="123"/>
      <c r="E1217" s="123"/>
      <c r="F1217" s="123"/>
    </row>
    <row r="1218" spans="4:6" x14ac:dyDescent="0.25">
      <c r="D1218" s="123"/>
      <c r="E1218" s="123"/>
      <c r="F1218" s="123"/>
    </row>
    <row r="1219" spans="4:6" x14ac:dyDescent="0.25">
      <c r="D1219" s="123"/>
      <c r="E1219" s="123"/>
      <c r="F1219" s="123"/>
    </row>
    <row r="1220" spans="4:6" x14ac:dyDescent="0.25">
      <c r="D1220" s="123"/>
      <c r="E1220" s="123"/>
      <c r="F1220" s="123"/>
    </row>
    <row r="1221" spans="4:6" x14ac:dyDescent="0.25">
      <c r="D1221" s="123"/>
      <c r="E1221" s="123"/>
      <c r="F1221" s="123"/>
    </row>
    <row r="1222" spans="4:6" x14ac:dyDescent="0.25">
      <c r="D1222" s="123"/>
      <c r="E1222" s="123"/>
      <c r="F1222" s="123"/>
    </row>
    <row r="1223" spans="4:6" x14ac:dyDescent="0.25">
      <c r="D1223" s="123"/>
      <c r="E1223" s="123"/>
      <c r="F1223" s="123"/>
    </row>
    <row r="1224" spans="4:6" x14ac:dyDescent="0.25">
      <c r="D1224" s="123"/>
      <c r="E1224" s="123"/>
      <c r="F1224" s="123"/>
    </row>
    <row r="1225" spans="4:6" x14ac:dyDescent="0.25">
      <c r="D1225" s="123"/>
      <c r="E1225" s="123"/>
      <c r="F1225" s="123"/>
    </row>
    <row r="1226" spans="4:6" x14ac:dyDescent="0.25">
      <c r="D1226" s="123"/>
      <c r="E1226" s="123"/>
      <c r="F1226" s="123"/>
    </row>
    <row r="1227" spans="4:6" x14ac:dyDescent="0.25">
      <c r="D1227" s="123"/>
      <c r="E1227" s="123"/>
      <c r="F1227" s="123"/>
    </row>
    <row r="1228" spans="4:6" x14ac:dyDescent="0.25">
      <c r="D1228" s="123"/>
      <c r="E1228" s="123"/>
      <c r="F1228" s="123"/>
    </row>
    <row r="1229" spans="4:6" x14ac:dyDescent="0.25">
      <c r="D1229" s="123"/>
      <c r="E1229" s="123"/>
      <c r="F1229" s="123"/>
    </row>
    <row r="1230" spans="4:6" x14ac:dyDescent="0.25">
      <c r="D1230" s="123"/>
      <c r="E1230" s="123"/>
      <c r="F1230" s="123"/>
    </row>
    <row r="1231" spans="4:6" x14ac:dyDescent="0.25">
      <c r="D1231" s="123"/>
      <c r="E1231" s="123"/>
      <c r="F1231" s="123"/>
    </row>
    <row r="1232" spans="4:6" x14ac:dyDescent="0.25">
      <c r="D1232" s="123"/>
      <c r="E1232" s="123"/>
      <c r="F1232" s="123"/>
    </row>
    <row r="1233" spans="4:6" x14ac:dyDescent="0.25">
      <c r="D1233" s="123"/>
      <c r="E1233" s="123"/>
      <c r="F1233" s="123"/>
    </row>
    <row r="1234" spans="4:6" x14ac:dyDescent="0.25">
      <c r="D1234" s="123"/>
      <c r="E1234" s="123"/>
      <c r="F1234" s="123"/>
    </row>
    <row r="1235" spans="4:6" x14ac:dyDescent="0.25">
      <c r="D1235" s="123"/>
      <c r="E1235" s="123"/>
      <c r="F1235" s="123"/>
    </row>
    <row r="1236" spans="4:6" x14ac:dyDescent="0.25">
      <c r="D1236" s="123"/>
      <c r="E1236" s="123"/>
      <c r="F1236" s="123"/>
    </row>
    <row r="1237" spans="4:6" x14ac:dyDescent="0.25">
      <c r="D1237" s="123"/>
      <c r="E1237" s="123"/>
      <c r="F1237" s="123"/>
    </row>
    <row r="1238" spans="4:6" x14ac:dyDescent="0.25">
      <c r="D1238" s="123"/>
      <c r="E1238" s="123"/>
      <c r="F1238" s="123"/>
    </row>
    <row r="1239" spans="4:6" x14ac:dyDescent="0.25">
      <c r="D1239" s="123"/>
      <c r="E1239" s="123"/>
      <c r="F1239" s="123"/>
    </row>
    <row r="1240" spans="4:6" x14ac:dyDescent="0.25">
      <c r="D1240" s="123"/>
      <c r="E1240" s="123"/>
      <c r="F1240" s="123"/>
    </row>
    <row r="1241" spans="4:6" x14ac:dyDescent="0.25">
      <c r="D1241" s="123"/>
      <c r="E1241" s="123"/>
      <c r="F1241" s="123"/>
    </row>
    <row r="1242" spans="4:6" x14ac:dyDescent="0.25">
      <c r="D1242" s="123"/>
      <c r="E1242" s="123"/>
      <c r="F1242" s="123"/>
    </row>
    <row r="1243" spans="4:6" x14ac:dyDescent="0.25">
      <c r="D1243" s="123"/>
      <c r="E1243" s="123"/>
      <c r="F1243" s="123"/>
    </row>
    <row r="1244" spans="4:6" x14ac:dyDescent="0.25">
      <c r="D1244" s="123"/>
      <c r="E1244" s="123"/>
      <c r="F1244" s="123"/>
    </row>
    <row r="1245" spans="4:6" x14ac:dyDescent="0.25">
      <c r="D1245" s="123"/>
      <c r="E1245" s="123"/>
      <c r="F1245" s="123"/>
    </row>
    <row r="1246" spans="4:6" x14ac:dyDescent="0.25">
      <c r="D1246" s="123"/>
      <c r="E1246" s="123"/>
      <c r="F1246" s="123"/>
    </row>
    <row r="1247" spans="4:6" x14ac:dyDescent="0.25">
      <c r="D1247" s="123"/>
      <c r="E1247" s="123"/>
      <c r="F1247" s="123"/>
    </row>
    <row r="1248" spans="4:6" x14ac:dyDescent="0.25">
      <c r="D1248" s="123"/>
      <c r="E1248" s="123"/>
      <c r="F1248" s="123"/>
    </row>
    <row r="1249" spans="4:6" x14ac:dyDescent="0.25">
      <c r="D1249" s="123"/>
      <c r="E1249" s="123"/>
      <c r="F1249" s="123"/>
    </row>
    <row r="1250" spans="4:6" x14ac:dyDescent="0.25">
      <c r="D1250" s="123"/>
      <c r="E1250" s="123"/>
      <c r="F1250" s="123"/>
    </row>
    <row r="1251" spans="4:6" x14ac:dyDescent="0.25">
      <c r="D1251" s="123"/>
      <c r="E1251" s="123"/>
      <c r="F1251" s="123"/>
    </row>
    <row r="1252" spans="4:6" x14ac:dyDescent="0.25">
      <c r="D1252" s="123"/>
      <c r="E1252" s="123"/>
      <c r="F1252" s="123"/>
    </row>
    <row r="1253" spans="4:6" x14ac:dyDescent="0.25">
      <c r="D1253" s="123"/>
      <c r="E1253" s="123"/>
      <c r="F1253" s="123"/>
    </row>
    <row r="1254" spans="4:6" x14ac:dyDescent="0.25">
      <c r="D1254" s="123"/>
      <c r="E1254" s="123"/>
      <c r="F1254" s="123"/>
    </row>
    <row r="1255" spans="4:6" x14ac:dyDescent="0.25">
      <c r="D1255" s="123"/>
      <c r="E1255" s="123"/>
      <c r="F1255" s="123"/>
    </row>
    <row r="1256" spans="4:6" x14ac:dyDescent="0.25">
      <c r="D1256" s="123"/>
      <c r="E1256" s="123"/>
      <c r="F1256" s="123"/>
    </row>
    <row r="1257" spans="4:6" x14ac:dyDescent="0.25">
      <c r="D1257" s="123"/>
      <c r="E1257" s="123"/>
      <c r="F1257" s="123"/>
    </row>
    <row r="1258" spans="4:6" x14ac:dyDescent="0.25">
      <c r="D1258" s="123"/>
      <c r="E1258" s="123"/>
      <c r="F1258" s="123"/>
    </row>
    <row r="1259" spans="4:6" x14ac:dyDescent="0.25">
      <c r="D1259" s="123"/>
      <c r="E1259" s="123"/>
      <c r="F1259" s="123"/>
    </row>
    <row r="1260" spans="4:6" x14ac:dyDescent="0.25">
      <c r="D1260" s="123"/>
      <c r="E1260" s="123"/>
      <c r="F1260" s="123"/>
    </row>
    <row r="1261" spans="4:6" x14ac:dyDescent="0.25">
      <c r="D1261" s="123"/>
      <c r="E1261" s="123"/>
      <c r="F1261" s="123"/>
    </row>
    <row r="1262" spans="4:6" x14ac:dyDescent="0.25">
      <c r="D1262" s="123"/>
      <c r="E1262" s="123"/>
      <c r="F1262" s="123"/>
    </row>
    <row r="1263" spans="4:6" x14ac:dyDescent="0.25">
      <c r="D1263" s="123"/>
      <c r="E1263" s="123"/>
      <c r="F1263" s="123"/>
    </row>
    <row r="1264" spans="4:6" x14ac:dyDescent="0.25">
      <c r="D1264" s="123"/>
      <c r="E1264" s="123"/>
      <c r="F1264" s="123"/>
    </row>
    <row r="1265" spans="4:6" x14ac:dyDescent="0.25">
      <c r="D1265" s="123"/>
      <c r="E1265" s="123"/>
      <c r="F1265" s="123"/>
    </row>
    <row r="1266" spans="4:6" x14ac:dyDescent="0.25">
      <c r="D1266" s="123"/>
      <c r="E1266" s="123"/>
      <c r="F1266" s="123"/>
    </row>
    <row r="1267" spans="4:6" x14ac:dyDescent="0.25">
      <c r="D1267" s="123"/>
      <c r="E1267" s="123"/>
      <c r="F1267" s="123"/>
    </row>
    <row r="1268" spans="4:6" x14ac:dyDescent="0.25">
      <c r="D1268" s="123"/>
      <c r="E1268" s="123"/>
      <c r="F1268" s="123"/>
    </row>
    <row r="1269" spans="4:6" x14ac:dyDescent="0.25">
      <c r="D1269" s="123"/>
      <c r="E1269" s="123"/>
      <c r="F1269" s="123"/>
    </row>
  </sheetData>
  <sheetProtection algorithmName="SHA-512" hashValue="IqoP4cHlWo4TooewZMwEcsLD2yX4gwPCMMOhgMMJhhT54IDTPD0+Z0zB1CkZ5K2FfJ3vRlaxTb9OaSs8HDI/mA==" saltValue="Qt6dbCIM6wtmVtYriMcS+w==" spinCount="100000" sheet="1" formatCells="0" formatColumns="0" formatRows="0" insertColumns="0" insertRows="0" insertHyperlinks="0" deleteColumns="0" deleteRows="0" sort="0" autoFilter="0" pivotTables="0"/>
  <mergeCells count="34">
    <mergeCell ref="F15:G15"/>
    <mergeCell ref="H26:H28"/>
    <mergeCell ref="A41:A42"/>
    <mergeCell ref="B41:B42"/>
    <mergeCell ref="C9:H9"/>
    <mergeCell ref="C10:H10"/>
    <mergeCell ref="C11:H11"/>
    <mergeCell ref="C12:H12"/>
    <mergeCell ref="C13:H13"/>
    <mergeCell ref="B1:H1"/>
    <mergeCell ref="G2:H2"/>
    <mergeCell ref="B4:H4"/>
    <mergeCell ref="A6:H6"/>
    <mergeCell ref="A7:H7"/>
    <mergeCell ref="A44:A45"/>
    <mergeCell ref="A46:A47"/>
    <mergeCell ref="A60:H60"/>
    <mergeCell ref="A61:H61"/>
    <mergeCell ref="B44:B45"/>
    <mergeCell ref="H44:H45"/>
    <mergeCell ref="B46:B47"/>
    <mergeCell ref="H46:H47"/>
    <mergeCell ref="H48:H49"/>
    <mergeCell ref="A62:E62"/>
    <mergeCell ref="A64:A65"/>
    <mergeCell ref="B64:B65"/>
    <mergeCell ref="C64:C65"/>
    <mergeCell ref="D64:D65"/>
    <mergeCell ref="E64:E65"/>
    <mergeCell ref="G64:G65"/>
    <mergeCell ref="H64:H65"/>
    <mergeCell ref="H75:H77"/>
    <mergeCell ref="A76:A77"/>
    <mergeCell ref="B76:B77"/>
  </mergeCells>
  <pageMargins left="0.39370078740157483" right="0" top="0.35433070866141736" bottom="0.35433070866141736" header="0.31496062992125984" footer="0.31496062992125984"/>
  <pageSetup paperSize="9" scale="70" fitToHeight="2"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14"/>
  <sheetViews>
    <sheetView workbookViewId="0">
      <selection activeCell="D15" sqref="D15"/>
    </sheetView>
  </sheetViews>
  <sheetFormatPr defaultRowHeight="15.75" x14ac:dyDescent="0.25"/>
  <cols>
    <col min="1" max="1" width="9.140625" style="3"/>
    <col min="2" max="2" width="36.85546875" style="3" customWidth="1"/>
    <col min="3" max="3" width="11.140625" style="3" customWidth="1"/>
    <col min="4" max="4" width="23.5703125" style="3" customWidth="1"/>
    <col min="5" max="5" width="22.42578125" style="3" customWidth="1"/>
    <col min="6" max="16384" width="9.140625" style="3"/>
  </cols>
  <sheetData>
    <row r="5" spans="1:10" ht="32.25" customHeight="1" x14ac:dyDescent="0.25">
      <c r="A5" s="244" t="s">
        <v>178</v>
      </c>
      <c r="B5" s="245"/>
      <c r="C5" s="245"/>
      <c r="D5" s="245"/>
      <c r="E5" s="245"/>
    </row>
    <row r="8" spans="1:10" ht="19.5" customHeight="1" x14ac:dyDescent="0.25">
      <c r="A8" s="246" t="s">
        <v>0</v>
      </c>
      <c r="B8" s="246" t="s">
        <v>27</v>
      </c>
      <c r="C8" s="246" t="s">
        <v>28</v>
      </c>
      <c r="D8" s="246" t="s">
        <v>179</v>
      </c>
      <c r="E8" s="246"/>
      <c r="F8" s="2"/>
      <c r="G8" s="2"/>
      <c r="H8" s="2"/>
      <c r="I8" s="2"/>
      <c r="J8" s="2"/>
    </row>
    <row r="9" spans="1:10" ht="110.25" x14ac:dyDescent="0.25">
      <c r="A9" s="246"/>
      <c r="B9" s="246"/>
      <c r="C9" s="246"/>
      <c r="D9" s="4" t="s">
        <v>29</v>
      </c>
      <c r="E9" s="4" t="s">
        <v>30</v>
      </c>
    </row>
    <row r="10" spans="1:10" x14ac:dyDescent="0.25">
      <c r="A10" s="8">
        <v>1</v>
      </c>
      <c r="B10" s="5" t="s">
        <v>31</v>
      </c>
      <c r="C10" s="7" t="s">
        <v>34</v>
      </c>
      <c r="D10" s="166">
        <v>4379614</v>
      </c>
      <c r="E10" s="166">
        <v>1798.52</v>
      </c>
    </row>
    <row r="11" spans="1:10" x14ac:dyDescent="0.25">
      <c r="A11" s="6">
        <v>2</v>
      </c>
      <c r="B11" s="5" t="s">
        <v>32</v>
      </c>
      <c r="C11" s="7" t="s">
        <v>34</v>
      </c>
      <c r="D11" s="166">
        <v>4739896</v>
      </c>
      <c r="E11" s="166">
        <v>66453.279999999999</v>
      </c>
    </row>
    <row r="12" spans="1:10" ht="31.5" x14ac:dyDescent="0.25">
      <c r="A12" s="8">
        <v>3</v>
      </c>
      <c r="B12" s="4" t="s">
        <v>33</v>
      </c>
      <c r="C12" s="7" t="s">
        <v>34</v>
      </c>
      <c r="D12" s="166">
        <f>D10-D11</f>
        <v>-360282</v>
      </c>
      <c r="E12" s="166">
        <f>E10-E11</f>
        <v>-64654.76</v>
      </c>
    </row>
    <row r="13" spans="1:10" x14ac:dyDescent="0.25">
      <c r="A13" s="243">
        <v>4</v>
      </c>
      <c r="B13" s="243" t="s">
        <v>26</v>
      </c>
      <c r="C13" s="7" t="s">
        <v>35</v>
      </c>
      <c r="D13" s="166">
        <v>884324</v>
      </c>
      <c r="E13" s="167">
        <v>0</v>
      </c>
    </row>
    <row r="14" spans="1:10" x14ac:dyDescent="0.25">
      <c r="A14" s="243"/>
      <c r="B14" s="243"/>
      <c r="C14" s="7" t="s">
        <v>36</v>
      </c>
      <c r="D14" s="167">
        <v>0</v>
      </c>
      <c r="E14" s="166">
        <v>704.13</v>
      </c>
    </row>
  </sheetData>
  <sheetProtection algorithmName="SHA-512" hashValue="Ko1zcyNnNGkkHEXtscI5F2qTZuYbkfXBkX1iD8LFgCBkhCQMWq+dISyEVk+SbVe7R6cTIeyuoCrzgNp/AR5Npw==" saltValue="CMQQW0PvTxJuk0riJlxHvw==" spinCount="100000" sheet="1" formatCells="0" formatColumns="0" formatRows="0" insertColumns="0" insertRows="0" insertHyperlinks="0" deleteColumns="0" deleteRows="0" sort="0" autoFilter="0" pivotTables="0"/>
  <mergeCells count="7">
    <mergeCell ref="A13:A14"/>
    <mergeCell ref="B13:B14"/>
    <mergeCell ref="A5:E5"/>
    <mergeCell ref="A8:A9"/>
    <mergeCell ref="B8:B9"/>
    <mergeCell ref="C8:C9"/>
    <mergeCell ref="D8:E8"/>
  </mergeCells>
  <pageMargins left="0.70866141732283472" right="0" top="0.74803149606299213" bottom="0.74803149606299213" header="0.31496062992125984" footer="0.31496062992125984"/>
  <pageSetup paperSize="9" scale="7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Общая инф-ция о СЕМ</vt:lpstr>
      <vt:lpstr>исполнение ИП за 2020г.</vt:lpstr>
      <vt:lpstr>исп. тар.см. по рег.усл за 20г.</vt:lpstr>
      <vt:lpstr>пункты 6,7</vt:lpstr>
      <vt:lpstr>'исполнение ИП за 2020г.'!Область_печати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2021-04-01T04:08:03Z</dcterms:modified>
</cp:coreProperties>
</file>